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855" yWindow="585" windowWidth="17955" windowHeight="11700" activeTab="0"/>
  </bookViews>
  <sheets>
    <sheet name="AG RIO DE JANEIRO" sheetId="1" r:id="rId1"/>
  </sheets>
  <definedNames>
    <definedName name="_xlnm.Print_Area" localSheetId="0">'AG RIO DE JANEIRO'!$A$1:$H$673</definedName>
    <definedName name="_xlnm.Print_Titles" localSheetId="0">'AG RIO DE JANEIRO'!$8:$9</definedName>
  </definedNames>
  <calcPr fullCalcOnLoad="1" fullPrecision="0"/>
</workbook>
</file>

<file path=xl/sharedStrings.xml><?xml version="1.0" encoding="utf-8"?>
<sst xmlns="http://schemas.openxmlformats.org/spreadsheetml/2006/main" count="1837" uniqueCount="986">
  <si>
    <t xml:space="preserve">       - guiche de caixa</t>
  </si>
  <si>
    <t xml:space="preserve">       - vaso sanitário completo</t>
  </si>
  <si>
    <t xml:space="preserve">       - pia com coluna completa</t>
  </si>
  <si>
    <t xml:space="preserve">       - piso pedra portuguesa para reaproveitamento </t>
  </si>
  <si>
    <t xml:space="preserve">       - Testeira D1 para reinstalação</t>
  </si>
  <si>
    <t xml:space="preserve">       - Bandeira B1 para reinstalação</t>
  </si>
  <si>
    <t>" as built"  de todos os projetos</t>
  </si>
  <si>
    <t xml:space="preserve">       - porta existente de madeira completa PR01 e PR02</t>
  </si>
  <si>
    <t xml:space="preserve">       - esquadria existente  completa JR01 e JR02</t>
  </si>
  <si>
    <t xml:space="preserve">       - porta vidro temperado completa PVTR, vidro fixo VTR </t>
  </si>
  <si>
    <t xml:space="preserve">       - mascara metálica com divisor de sigilo</t>
  </si>
  <si>
    <t xml:space="preserve">      - fita de piso anti-derrapante</t>
  </si>
  <si>
    <t xml:space="preserve">       - corrimão e guarda corpo existente em ferro </t>
  </si>
  <si>
    <t xml:space="preserve">      - persiana</t>
  </si>
  <si>
    <t xml:space="preserve">       - piso lajota cerâmica</t>
  </si>
  <si>
    <t xml:space="preserve">       - perfis verticais em  aluminio externos - esquadria das fachadas</t>
  </si>
  <si>
    <t xml:space="preserve">       - perfishorizontais em  aluminio externos - esquadria das fachadas</t>
  </si>
  <si>
    <t xml:space="preserve">       - chapa metalica de revestimento - esquadria das fachadas</t>
  </si>
  <si>
    <t xml:space="preserve">       - porta existente completa PE01, PE02 e PE03 - retirada e reinstalação</t>
  </si>
  <si>
    <t>2.1.8</t>
  </si>
  <si>
    <t>2.1.10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</si>
  <si>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</si>
  <si>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</si>
  <si>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</si>
  <si>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</si>
  <si>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</si>
  <si>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</si>
  <si>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</si>
  <si>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</si>
  <si>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 xml:space="preserve">       - cerâmico - carga pesada PEIV</t>
  </si>
  <si>
    <t>soleira em granito cinza andorinha polido L=15,0cm</t>
  </si>
  <si>
    <t xml:space="preserve">      - azulejo idem existente/ recompor</t>
  </si>
  <si>
    <t>6.4</t>
  </si>
  <si>
    <t>6.5</t>
  </si>
  <si>
    <t xml:space="preserve">Reinstalar com estrutura de sustentação,Testeira D1, medindo 600X110X22cm, em chapa galvanizada vazada, com logomarca em acrílico termomoldada, com fechamento no verso da logomarca com mesmo acabamento de pintura - realizar limpeza e repintura </t>
  </si>
  <si>
    <t xml:space="preserve">Reinstalar Bandeira B1 dupla face, medindo 115X105X22cm,  em chapa galvanizada vazada, com logomarca em acrílico - realizar limpeza e repintura </t>
  </si>
  <si>
    <t xml:space="preserve">      - Vidro temperado fixo ( divisória e fachada) e porta PVT01</t>
  </si>
  <si>
    <t>peitoril em granito cinza andorinha polido L=12,0cm</t>
  </si>
  <si>
    <t>2.5.1</t>
  </si>
  <si>
    <t>2.5.2</t>
  </si>
  <si>
    <t>APARELHOS , ACESSÓRIOS E METAIS SANITÁRIOS</t>
  </si>
  <si>
    <t>lavatorio c/ proteção sifão - linha confort - DECA</t>
  </si>
  <si>
    <t>vaso sanitario com caixa acoplada - linha vogue plus - DECA</t>
  </si>
  <si>
    <t>lavatório grande com coluna - linha vogue plus - DECA</t>
  </si>
  <si>
    <t>caixa de descarga de embutir</t>
  </si>
  <si>
    <t xml:space="preserve">torneira para copa </t>
  </si>
  <si>
    <t>3.7</t>
  </si>
  <si>
    <t>3.8</t>
  </si>
  <si>
    <t>3.9</t>
  </si>
  <si>
    <t>3.10</t>
  </si>
  <si>
    <t>3.11</t>
  </si>
  <si>
    <t>1.4.1</t>
  </si>
  <si>
    <t>1.4.2</t>
  </si>
  <si>
    <t>divisória sanitaria em granito polido e=2,0cm com ferragens</t>
  </si>
  <si>
    <t>porta sanitaria em laminado estrutural branco 60 ,0 x 165,0cm</t>
  </si>
  <si>
    <t xml:space="preserve">       - fechamento vertical em gesso </t>
  </si>
  <si>
    <t>soleira em granito cinza andorinha polido L=30,0cm</t>
  </si>
  <si>
    <t>2.7</t>
  </si>
  <si>
    <t>2.8</t>
  </si>
  <si>
    <t xml:space="preserve">         - guarda corpo completo em aço inox</t>
  </si>
  <si>
    <t xml:space="preserve">         - guarda corpo c/ corrimão simples completo em aço inox</t>
  </si>
  <si>
    <t>Corrimãos em aço Inox</t>
  </si>
  <si>
    <t>granito cinza andorinha polido h=10,0cm/10,0cm b=15,0cm</t>
  </si>
  <si>
    <t>granito cinza andorinha polido h=10,0cm/20,0cm b=15,0cm</t>
  </si>
  <si>
    <t xml:space="preserve">         - barra para porta aço inox</t>
  </si>
  <si>
    <t>3.12</t>
  </si>
  <si>
    <t xml:space="preserve">       - veneziana fixa em aluminio existente VR01 </t>
  </si>
  <si>
    <t xml:space="preserve">       - porta existente  venezianada completa  PVR01 e PVR02</t>
  </si>
  <si>
    <t xml:space="preserve">         - PM 03 - 60cmx210cm com visor em vidro -  01 folha - abrir</t>
  </si>
  <si>
    <t xml:space="preserve">         - PM01' - 90cmx190cm - 01 folha - abrir</t>
  </si>
  <si>
    <t xml:space="preserve">         - PM 01  - 90cmx210cm - 01 folha - abrir</t>
  </si>
  <si>
    <t xml:space="preserve">         - PM02' - 80cmx210cm com visor em vidro- 01 folha - abrir</t>
  </si>
  <si>
    <t xml:space="preserve">         - PM 02  - 80cmx210cm - 01 folha - abrir</t>
  </si>
  <si>
    <t>1.8</t>
  </si>
  <si>
    <t xml:space="preserve">    - Tratamento anti-ferruginoso, fundo antiferruginoso nas partes necessárias e repintura esmalte sintético sobre ferro</t>
  </si>
  <si>
    <t>Aluminio:</t>
  </si>
  <si>
    <t xml:space="preserve">  -  PAV 02 -  2x 75 x 210cm</t>
  </si>
  <si>
    <t>HIDROSSANITÁRIO</t>
  </si>
  <si>
    <t>SUBTOTAL HIDROSSANITÁRIO</t>
  </si>
  <si>
    <t>SUBTOTAL CIVIL (I, II, III, IV, V,VI)</t>
  </si>
  <si>
    <t>XII</t>
  </si>
  <si>
    <t>SUBTOTAL ELÉTRICO ( VII, VIII, IX, XI)</t>
  </si>
  <si>
    <t xml:space="preserve">  -  PAV 01 -  2x 65 x 190cm</t>
  </si>
  <si>
    <t xml:space="preserve">  -  VZ 01 -  170 x 90cm</t>
  </si>
  <si>
    <r>
      <t>3. PRAZO DE EXECUÇÃO/ENTREGA:</t>
    </r>
    <r>
      <rPr>
        <sz val="8"/>
        <rFont val="MS Sans Serif"/>
        <family val="2"/>
      </rPr>
      <t xml:space="preserve"> 180 dias</t>
    </r>
  </si>
  <si>
    <t xml:space="preserve">Tapumes chapa compensada pintadas - fechamento fachada frontal com porta -tranca e chave.Altura 2,20m - Removíveis, rígidos e estanques </t>
  </si>
  <si>
    <t xml:space="preserve">    - Esmalte sintético s/ emassamento sobre madeira e ferro</t>
  </si>
  <si>
    <t xml:space="preserve">       - acessórios sanitários e barras sanitario ppne</t>
  </si>
  <si>
    <t xml:space="preserve">Mesa Acessível </t>
  </si>
  <si>
    <t xml:space="preserve">    - PVA com emassamento - forro de gesso novo</t>
  </si>
  <si>
    <t xml:space="preserve">       - caixa de aço 40 x 60 cm de embutir para registro de hidrante</t>
  </si>
  <si>
    <t>3.1.3</t>
  </si>
  <si>
    <t>3.1.4</t>
  </si>
  <si>
    <t xml:space="preserve">    - PVA sem emassamento -  laje , tapume , forro de gesso existente</t>
  </si>
  <si>
    <t>SUPRA ESTRUTURA</t>
  </si>
  <si>
    <t>Muretas</t>
  </si>
  <si>
    <t xml:space="preserve">       - porcelanato e rodapé em porcelanato</t>
  </si>
  <si>
    <t>8.3</t>
  </si>
  <si>
    <t>8.4</t>
  </si>
  <si>
    <t>10.1.1</t>
  </si>
  <si>
    <t>10.1.2</t>
  </si>
  <si>
    <t>10.2.1</t>
  </si>
  <si>
    <t>11.1</t>
  </si>
  <si>
    <t>11.2</t>
  </si>
  <si>
    <t>12.1</t>
  </si>
  <si>
    <t>12.2</t>
  </si>
  <si>
    <t>12.3</t>
  </si>
  <si>
    <t>12.4</t>
  </si>
  <si>
    <t>1.8.1</t>
  </si>
  <si>
    <t>1.8.2</t>
  </si>
  <si>
    <t>1.8.3</t>
  </si>
  <si>
    <t>1.8.4</t>
  </si>
  <si>
    <t>1.8.5</t>
  </si>
  <si>
    <t>Montagem e desmontagem de tapumes de divisória naval existentes conforme layouts provisórios,  durante toda a execução  da obra</t>
  </si>
  <si>
    <t>IMPERMEABILIZAÇÃO E ISOLAMENTOS</t>
  </si>
  <si>
    <t xml:space="preserve">      - reboco impermeável para parede escada e para subsolo com infiltrações</t>
  </si>
  <si>
    <t>2.1.9</t>
  </si>
  <si>
    <t>2.1.11</t>
  </si>
  <si>
    <t>2.1.12</t>
  </si>
  <si>
    <t>2.1.13</t>
  </si>
  <si>
    <t>2.1.14</t>
  </si>
  <si>
    <t xml:space="preserve">       -reboco  para execução de rodapé da impermeabilização (h= 40 cm)</t>
  </si>
  <si>
    <t xml:space="preserve">       - contrapiso- área externa térreo fundos- espessura estimada 15 cm</t>
  </si>
  <si>
    <t xml:space="preserve">       - contrapiso- subsolo - local: reserv de captação   - espessura estimada 10 cm</t>
  </si>
  <si>
    <t xml:space="preserve">       - contrapiso- subsolo - local :viga de fundação  - espessura estimada 10 cm</t>
  </si>
  <si>
    <t xml:space="preserve">       - concreto- estrutura de apoio do ar condicionado  área 2º pav.</t>
  </si>
  <si>
    <t xml:space="preserve">       - concreto (fck)</t>
  </si>
  <si>
    <t>kg</t>
  </si>
  <si>
    <t xml:space="preserve">       - armaduras CA 50 e CA 60</t>
  </si>
  <si>
    <t xml:space="preserve">       - desmoldagem de formas</t>
  </si>
  <si>
    <t xml:space="preserve">       - forma para viga de fundação de parede no suboslo</t>
  </si>
  <si>
    <t>Estrutura de concreto:</t>
  </si>
  <si>
    <t>3.1.1</t>
  </si>
  <si>
    <t>3.1.2</t>
  </si>
  <si>
    <t>Proteção de impermeabilização: argmassa cimento e areia (traço 1:5), espessura 4cm, em quadros de 75 x 75cm (máx)</t>
  </si>
  <si>
    <t xml:space="preserve">       -  manta ásfaltica com poliester, espessura 4mm, aplicada a quente</t>
  </si>
  <si>
    <t xml:space="preserve">       -  hidroasfalto- 4 demãos</t>
  </si>
  <si>
    <t>Impermeabilização:</t>
  </si>
  <si>
    <t>7.2</t>
  </si>
  <si>
    <t>Regularização com argamassa de cimento/areia (traço 1:4), caimento mínimo de 2% e espessura mínima de 5cm, incluive rodape é boleamento de cantos</t>
  </si>
  <si>
    <t>7.3</t>
  </si>
  <si>
    <t>7.4</t>
  </si>
  <si>
    <t xml:space="preserve">       - contrapiso de cimento desempenado - área externa térreo fundos- espessura 10 cm</t>
  </si>
  <si>
    <t>Aço</t>
  </si>
  <si>
    <t>Colchão em brita # 2 para drenagem</t>
  </si>
  <si>
    <t xml:space="preserve">       - ø 100 x 75 mm</t>
  </si>
  <si>
    <t xml:space="preserve">       - ø 100 x 50 mm</t>
  </si>
  <si>
    <t xml:space="preserve">       - ø 75 x 75 mm</t>
  </si>
  <si>
    <t>Te sanitário/junção simples PVC rígido para esgoto:</t>
  </si>
  <si>
    <t xml:space="preserve">       - ø 75 mm -  joelho 45°</t>
  </si>
  <si>
    <t xml:space="preserve">       - ø 50 mm -  joelho 45°</t>
  </si>
  <si>
    <t xml:space="preserve">       - ø 75 mm</t>
  </si>
  <si>
    <t xml:space="preserve">       - ø 40 mm</t>
  </si>
  <si>
    <t>Tubo PVC ranhurado para drenagem 75 mm</t>
  </si>
  <si>
    <t xml:space="preserve">       - ø 50 mm</t>
  </si>
  <si>
    <t>Caixa sifonada com grelha 150 mm</t>
  </si>
  <si>
    <t>Caixa de gordura com tampa 250 x 172 mm</t>
  </si>
  <si>
    <t>REDE DE ESGOTO CLOACAL E PLUVIAL</t>
  </si>
  <si>
    <t>Bomba submersível - vazão  25 m³/h- 5 mca - 1CV</t>
  </si>
  <si>
    <t xml:space="preserve">       - ø 75x 60 mm</t>
  </si>
  <si>
    <t>Bucha de redução soldável</t>
  </si>
  <si>
    <t xml:space="preserve">       - ø 60 mm x 2" </t>
  </si>
  <si>
    <t xml:space="preserve">       - ø 25 mm x ¾"</t>
  </si>
  <si>
    <t>Adaptador soldável curto com bolsa e rosca para registro:</t>
  </si>
  <si>
    <t xml:space="preserve">       - curva longa ø 60 mm</t>
  </si>
  <si>
    <t xml:space="preserve">       - ø 25 mm x 1/2" azul</t>
  </si>
  <si>
    <t xml:space="preserve">       - ø 60 mm</t>
  </si>
  <si>
    <t xml:space="preserve">       - ø 25 mm</t>
  </si>
  <si>
    <t>Joelho PVC soldável</t>
  </si>
  <si>
    <t>Tubo PVC rígido soldável</t>
  </si>
  <si>
    <t>REDE DE ÁGUA FRIA</t>
  </si>
  <si>
    <t>junção rosqueável - ø 2"</t>
  </si>
  <si>
    <t>Válvula de retenção vertical    - ø 2" - corpo em bronze</t>
  </si>
  <si>
    <t>Válvula de esfera de plástico - ø 60 mm</t>
  </si>
  <si>
    <t xml:space="preserve">       - ø ¾"- para pia da copa</t>
  </si>
  <si>
    <t>Registro de gaveta com canópla cromado:</t>
  </si>
  <si>
    <t>2.9</t>
  </si>
  <si>
    <t>1.2.4</t>
  </si>
  <si>
    <t>2.3.3</t>
  </si>
  <si>
    <t>2.3.4</t>
  </si>
  <si>
    <t>2.4.1</t>
  </si>
  <si>
    <t>2.4.2</t>
  </si>
  <si>
    <t>2.4.3</t>
  </si>
  <si>
    <t>Quadro de comando unificado para 2 Bombas submersíveis</t>
  </si>
  <si>
    <t>3.6.1</t>
  </si>
  <si>
    <t>3.6.2</t>
  </si>
  <si>
    <t>3.6.3</t>
  </si>
  <si>
    <t>3.6.4</t>
  </si>
  <si>
    <t xml:space="preserve">       - esguicho com requinte de ø ½" - 13 mm</t>
  </si>
  <si>
    <t xml:space="preserve">       - mangueira ø 1 ½"x 15m</t>
  </si>
  <si>
    <t xml:space="preserve">       - adaptador ø 2 ½"</t>
  </si>
  <si>
    <t xml:space="preserve">       - redução ø 2 ½"para 1 ½"</t>
  </si>
  <si>
    <t xml:space="preserve">       - registro globo ângular ø 65 mm - 2 ½" p/registro de recalque</t>
  </si>
  <si>
    <t>Rede de Hidrantes:</t>
  </si>
  <si>
    <t xml:space="preserve">       - extintor de incêndio pó químico com suporte - 4 kg/8kg recarga e relocalização com sinalização e numeração</t>
  </si>
  <si>
    <t xml:space="preserve">   - extintor de incêndio água pressurizada com suporte - 10 kg  Recarga e relocalização com sinalização e numeração</t>
  </si>
  <si>
    <t xml:space="preserve">       - extintor de incêndio CO² com suporte 6 kg- recarga e relocalização com sinalização e numeração</t>
  </si>
  <si>
    <t xml:space="preserve">       - extintor de incêndio pó químico ABC com suporte/sinalização - 4 kg</t>
  </si>
  <si>
    <t>Extintores:</t>
  </si>
  <si>
    <t>Placa advertência "PROIBIDO FUMAR", conforme NBR 13.433</t>
  </si>
  <si>
    <t>Módulo Autonomo de emergência 80 led´s com indicador de SAIDA EMERGÊNCIA</t>
  </si>
  <si>
    <t xml:space="preserve">Módulo Autonomo de emergência 80 led´s com indicador de SAÍDA. </t>
  </si>
  <si>
    <t>Módulo Autonomo de emergência 2 faróis de 20 led´s c/ suporte metalico p/ fixação</t>
  </si>
  <si>
    <t>INSTALAÇÕES DE ILUMINAÇÃO DE EMERGÊNCIA</t>
  </si>
  <si>
    <t>cj</t>
  </si>
  <si>
    <t>Plug Macho e fêmea novo padrão - ligação luminárias</t>
  </si>
  <si>
    <t>2.63</t>
  </si>
  <si>
    <t>Cabo tipo PP 3x1,5mm² - Ligação das luminárias.</t>
  </si>
  <si>
    <t>2.62</t>
  </si>
  <si>
    <t>Contactora WEG CWM25 A</t>
  </si>
  <si>
    <t>2.61</t>
  </si>
  <si>
    <t>Timer p/  iluminação interna/externa/ar condicionado</t>
  </si>
  <si>
    <t>2.60</t>
  </si>
  <si>
    <t>Quadro de comando com dimensões minimas de 480x380x170mm, com canaleta de PVC e trilhos para fixação dos equipamentos - CD-Timer</t>
  </si>
  <si>
    <t>2.59</t>
  </si>
  <si>
    <t>Sensor de presença de SOBREPOR ao teto</t>
  </si>
  <si>
    <t>2.58</t>
  </si>
  <si>
    <t>Chumbador rosca interna 1/4"</t>
  </si>
  <si>
    <t>2.57</t>
  </si>
  <si>
    <t>Vergalhão rosca total 1/4"</t>
  </si>
  <si>
    <t>2.56</t>
  </si>
  <si>
    <t>INFRA ESTRUTURA</t>
  </si>
  <si>
    <t>4.1.1</t>
  </si>
  <si>
    <t>4.1.2</t>
  </si>
  <si>
    <t>4.1.3</t>
  </si>
  <si>
    <t>4.1.4</t>
  </si>
  <si>
    <t>7.2.1</t>
  </si>
  <si>
    <t>7.2.2</t>
  </si>
  <si>
    <t>7.5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</si>
  <si>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</si>
  <si>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</si>
  <si>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</si>
  <si>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</si>
  <si>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</si>
  <si>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</si>
  <si>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</si>
  <si>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</si>
  <si>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8.3.1</t>
  </si>
  <si>
    <t>8.3.2</t>
  </si>
  <si>
    <t>8.3.3</t>
  </si>
  <si>
    <t>8.4.1</t>
  </si>
  <si>
    <t>8.4.2</t>
  </si>
  <si>
    <t>9.5</t>
  </si>
  <si>
    <t>9.6</t>
  </si>
  <si>
    <t>10.1.3</t>
  </si>
  <si>
    <t>10.1.4</t>
  </si>
  <si>
    <t>10.1.5</t>
  </si>
  <si>
    <t>10.3</t>
  </si>
  <si>
    <t>10.3.1</t>
  </si>
  <si>
    <t>10.3.2</t>
  </si>
  <si>
    <t>10.3.3</t>
  </si>
  <si>
    <t>10.3.4</t>
  </si>
  <si>
    <t>10.4</t>
  </si>
  <si>
    <t>10.4.1</t>
  </si>
  <si>
    <t>10.4.1.1</t>
  </si>
  <si>
    <t>10.4.1.2</t>
  </si>
  <si>
    <t>10.4.2</t>
  </si>
  <si>
    <t>11.1.1</t>
  </si>
  <si>
    <t>11.1.2</t>
  </si>
  <si>
    <t>11.2.1</t>
  </si>
  <si>
    <t>11.2.2</t>
  </si>
  <si>
    <t>11.2.3</t>
  </si>
  <si>
    <t>12.5</t>
  </si>
  <si>
    <t>12.6</t>
  </si>
  <si>
    <t>12.7</t>
  </si>
  <si>
    <t>13.1</t>
  </si>
  <si>
    <t>13.2</t>
  </si>
  <si>
    <t>13.3</t>
  </si>
  <si>
    <t>Parafusos, porcas e arruelas para perfilados/eletrocalha</t>
  </si>
  <si>
    <t>2.55</t>
  </si>
  <si>
    <t>Derivação lateral p/ eletroduto 3/4"</t>
  </si>
  <si>
    <t>2.54</t>
  </si>
  <si>
    <t>Sapata interna 1 furo</t>
  </si>
  <si>
    <t>2.53</t>
  </si>
  <si>
    <t xml:space="preserve">Emendas Internas ("I", "L") para perfilado 38x38mm  </t>
  </si>
  <si>
    <t>2.52</t>
  </si>
  <si>
    <t>Suporte longo p/perfilado 38x38mm</t>
  </si>
  <si>
    <t>2.51</t>
  </si>
  <si>
    <t>Perfilado 38x38mm chapa 14</t>
  </si>
  <si>
    <t>2.50</t>
  </si>
  <si>
    <t>Divisor perfurado p/ eletrocalha 100x50mm</t>
  </si>
  <si>
    <t>2.49</t>
  </si>
  <si>
    <t>Terminal de fechamento p/ eletrocalha 100x50mm</t>
  </si>
  <si>
    <t>2.48</t>
  </si>
  <si>
    <t>Emenda interna tipo "U" p/ eletrocalha 100x50mm</t>
  </si>
  <si>
    <t>2.47</t>
  </si>
  <si>
    <t>Acessórios para eletrocalha 100x50mm</t>
  </si>
  <si>
    <t>2.46</t>
  </si>
  <si>
    <t>Acessório "T" para eletrocalha 100x50mm</t>
  </si>
  <si>
    <t>2.45</t>
  </si>
  <si>
    <t>Curva horizontal 90º para eletrocalha 100x50mm</t>
  </si>
  <si>
    <t>2.44</t>
  </si>
  <si>
    <t>Curva vertical de inversão para eletrocalha 100x50mm</t>
  </si>
  <si>
    <t>2.43</t>
  </si>
  <si>
    <t xml:space="preserve">Suporte suspensão para eletrocalha 100x50mm </t>
  </si>
  <si>
    <t>2.42</t>
  </si>
  <si>
    <t>Tampa para eletrocalha 100mm</t>
  </si>
  <si>
    <t>2.41</t>
  </si>
  <si>
    <t xml:space="preserve">Eletrocalha lisa 100x50mm </t>
  </si>
  <si>
    <t>2.40</t>
  </si>
  <si>
    <t>Divisor perfurado p/ eletrocalha 150x50mm</t>
  </si>
  <si>
    <t>2.39</t>
  </si>
  <si>
    <t>Terminal de fechamento p/ eletrocalha 150x50mm</t>
  </si>
  <si>
    <t>2.38</t>
  </si>
  <si>
    <t>Emenda interna tipo "U" p/ eletrocalha 150x50mm</t>
  </si>
  <si>
    <t>2.37</t>
  </si>
  <si>
    <t>Acessórios para eletrocalha 150x50mm</t>
  </si>
  <si>
    <t>2.36</t>
  </si>
  <si>
    <t>Acessório "T" para eletrocalha 150x50mm</t>
  </si>
  <si>
    <t>2.35</t>
  </si>
  <si>
    <t>Curva horizontal 90º para eletrocalha 150x50mm</t>
  </si>
  <si>
    <t>2.34</t>
  </si>
  <si>
    <t xml:space="preserve">Suporte suspensão para eletrocalha 150x50mm </t>
  </si>
  <si>
    <t>2.33</t>
  </si>
  <si>
    <t>Tampa para eletrocalha 150mm</t>
  </si>
  <si>
    <t>2.32</t>
  </si>
  <si>
    <t xml:space="preserve">Eletrocalha lisa 150x50mm </t>
  </si>
  <si>
    <t>2.31</t>
  </si>
  <si>
    <t>Divisor perfurado p/ eletrocalha 200x50mm</t>
  </si>
  <si>
    <t>2.30</t>
  </si>
  <si>
    <t>Terminal de fechamento p/ eletrocalha 200x50mm</t>
  </si>
  <si>
    <t>2.29</t>
  </si>
  <si>
    <t>Emenda interna tipo "U" p/ eletrocalha 200x50mm</t>
  </si>
  <si>
    <t>2.28</t>
  </si>
  <si>
    <t>Acessórios para eletrocalha 200x50mm</t>
  </si>
  <si>
    <t>2.27</t>
  </si>
  <si>
    <t>Acessório "T" para eletrocalha 200x50mm</t>
  </si>
  <si>
    <t>2.26</t>
  </si>
  <si>
    <t>Curva horizontal 90º para eletrocalha 200x50mm</t>
  </si>
  <si>
    <t>2.25</t>
  </si>
  <si>
    <t>Curva vertical de inversão para eletrocalha 200x50mm</t>
  </si>
  <si>
    <t>2.24</t>
  </si>
  <si>
    <t xml:space="preserve">Suporte suspensão para eletrocalha 200x50mm </t>
  </si>
  <si>
    <t>2.23</t>
  </si>
  <si>
    <t>Tampa para eletrocalha 200mm</t>
  </si>
  <si>
    <t>2.22</t>
  </si>
  <si>
    <t xml:space="preserve">Eletrocalha lisa 200x50mm </t>
  </si>
  <si>
    <t>2.21</t>
  </si>
  <si>
    <t>Adaptador 2x3/4"  específica de canaleta de aluminio 73x25mm</t>
  </si>
  <si>
    <t>2.20</t>
  </si>
  <si>
    <t>Canaleta aluminio 73x25 dupla c/ tampa de encaixe - Pintada</t>
  </si>
  <si>
    <t>2.19</t>
  </si>
  <si>
    <t>Caixa de passagem c/ tampa cega tipo condulete diam 25mm</t>
  </si>
  <si>
    <t>2.18</t>
  </si>
  <si>
    <t>Caixa de passagem c/ tampa cega tipo condulete diam 20mm</t>
  </si>
  <si>
    <t>2.17</t>
  </si>
  <si>
    <t>Caixa de aço zincado 130x130mm, com tampa cega</t>
  </si>
  <si>
    <t>2.16</t>
  </si>
  <si>
    <t>Caixa de aço zincado 100x100mm, com tampa cega</t>
  </si>
  <si>
    <t>2.15</t>
  </si>
  <si>
    <t>Eletroduto de PVC rígido roscável ø 20mm (3/4")</t>
  </si>
  <si>
    <t>2.14</t>
  </si>
  <si>
    <t xml:space="preserve">          - ø 50mm (2").</t>
  </si>
  <si>
    <t>2.13.2</t>
  </si>
  <si>
    <t xml:space="preserve">          - ø 32mm (1.1/4").</t>
  </si>
  <si>
    <t xml:space="preserve">          - ø 25mm (1").</t>
  </si>
  <si>
    <t xml:space="preserve">          - ø 20mm (3/4").</t>
  </si>
  <si>
    <t>2.13.1</t>
  </si>
  <si>
    <t>Eletroduto de aço galvanizado semipesado:</t>
  </si>
  <si>
    <t>2.13</t>
  </si>
  <si>
    <t xml:space="preserve">          - tampa cega</t>
  </si>
  <si>
    <t>2.12.6</t>
  </si>
  <si>
    <t xml:space="preserve">          - conjunto 2 tomadas novo padrão brasileiro 20A</t>
  </si>
  <si>
    <t>2.12.5</t>
  </si>
  <si>
    <t xml:space="preserve">          - tomada novo padrão brasileiro 20A</t>
  </si>
  <si>
    <t>2.12.4</t>
  </si>
  <si>
    <t xml:space="preserve">          - interruptor triplo de embutir.</t>
  </si>
  <si>
    <t>2.12.3</t>
  </si>
  <si>
    <t xml:space="preserve">          - interruptor duplo de embutir.</t>
  </si>
  <si>
    <t>2.12.2</t>
  </si>
  <si>
    <t xml:space="preserve">          - interruptor simples de embutir.</t>
  </si>
  <si>
    <t>2.12.1</t>
  </si>
  <si>
    <t xml:space="preserve">Caixa de aço zincado 100x50mm com: </t>
  </si>
  <si>
    <t>2.12</t>
  </si>
  <si>
    <t>2.11.4</t>
  </si>
  <si>
    <t>2.11.3</t>
  </si>
  <si>
    <t>2.11.2</t>
  </si>
  <si>
    <t>2.11.1</t>
  </si>
  <si>
    <t xml:space="preserve">Caixa condulete diam. 20mm com: </t>
  </si>
  <si>
    <t>2.11</t>
  </si>
  <si>
    <t xml:space="preserve"> Suporte de canaleta de aluminio branco com uma tomada novo padrão brasileiro 20A</t>
  </si>
  <si>
    <t>2.10</t>
  </si>
  <si>
    <t xml:space="preserve"> Suporte de canaleta de aluminio branco com um interruptor triplo.</t>
  </si>
  <si>
    <t xml:space="preserve"> Suporte de canaleta de aluminio branco com um interruptor duplo.</t>
  </si>
  <si>
    <t xml:space="preserve">          - seção 4,0mm² - (Tomadas).</t>
  </si>
  <si>
    <t>2.7.2</t>
  </si>
  <si>
    <t xml:space="preserve">          - seção 2,5mm² - (iluminação/Tomadas).</t>
  </si>
  <si>
    <t>2.7.1</t>
  </si>
  <si>
    <t>Condutor unipolar flexível Afumex:</t>
  </si>
  <si>
    <t>PONTOS DE LUZ /TOMADAS e AR CONDICIONADO</t>
  </si>
  <si>
    <t>Capacitor trifásico 2,5kVAr/380V</t>
  </si>
  <si>
    <t>1.23</t>
  </si>
  <si>
    <t>Cabo unipolar flexivel afumex seção 120 mm² / 750V - Alimentador do QF-AC</t>
  </si>
  <si>
    <t>1.22</t>
  </si>
  <si>
    <t>Cabo unipolar flexivel afumex seção 70 mm² / 750V - Terra do QF-AC</t>
  </si>
  <si>
    <t>1.21</t>
  </si>
  <si>
    <t>Cabo unipolar flexivel afumex seção 35 mm² / 750V - Alimentador do QF-01 e QF-02</t>
  </si>
  <si>
    <t>1.20</t>
  </si>
  <si>
    <t>Cabo unipolar flexivel afumex seção 16 mm² / 750V - Alimentadores unidades condensadoras</t>
  </si>
  <si>
    <t>1.19</t>
  </si>
  <si>
    <t>Cabo unipolar flexivel afumex seção 10 mm² / 750V - Alimentador CD Subsolo, Térreo e Sobreloja</t>
  </si>
  <si>
    <t>1.18</t>
  </si>
  <si>
    <t>Cabo unipolar flexivel afumex seção 10 mm² / 750V - Terra do CD-EE2</t>
  </si>
  <si>
    <t>1.17</t>
  </si>
  <si>
    <t>Cabo unipolar flexivel afumex seção 10 mm² / 750V - Terra do CD-EE1</t>
  </si>
  <si>
    <t>1.16</t>
  </si>
  <si>
    <t>Cabo unipolar flexivel afumex seção 10 mm² / 750V - Alimentador do CD-EE2</t>
  </si>
  <si>
    <t>1.15</t>
  </si>
  <si>
    <t>Cabo unipolar flexivel afumex seção 10 mm² / 750V - Alimentador do CD-EE1</t>
  </si>
  <si>
    <t>1.14</t>
  </si>
  <si>
    <t>Cabo unipolar flexivel afumex seção 10 mm² /750V - Ligações internas do QGBT</t>
  </si>
  <si>
    <t>1.13</t>
  </si>
  <si>
    <t>Cabo unipolar flexivel afumex seção 6 mm² / 750V - Alimentador do QF-03 e AC-03</t>
  </si>
  <si>
    <t>1.12</t>
  </si>
  <si>
    <t>Cabo unipolar flexivel afumex seção 4 mm² /750V - Alimentador QF-Bombas</t>
  </si>
  <si>
    <t>1.11</t>
  </si>
  <si>
    <t>Quadro de Força de uso aparente, bomba recalque 1 cv - QF-Bombas</t>
  </si>
  <si>
    <t>1.10</t>
  </si>
  <si>
    <t xml:space="preserve">            - dispositivo DR 4x63A-300mA - Geral QD</t>
  </si>
  <si>
    <t>1.9.2</t>
  </si>
  <si>
    <t xml:space="preserve">            - disjuntor 3x16A/4,5kA/380V - Geral Capacitores</t>
  </si>
  <si>
    <t>1.9.1</t>
  </si>
  <si>
    <t>Quadro Distribuição dos No Break - QD-BK</t>
  </si>
  <si>
    <t>1.9</t>
  </si>
  <si>
    <t xml:space="preserve">            - dispositivo DR 2x25A sensibilidade 30mA </t>
  </si>
  <si>
    <t xml:space="preserve">            - dispositivo DR 4x40A-300mA - Geral CD</t>
  </si>
  <si>
    <t xml:space="preserve">            - disjuntor 1x25A/4,5kA/380V</t>
  </si>
  <si>
    <t xml:space="preserve">            - disjuntor 1x20A/4,5kA/380V</t>
  </si>
  <si>
    <t xml:space="preserve">            - disjuntor 1x16A/4,5kA/380V</t>
  </si>
  <si>
    <t>Centro de distribuição de uso embutido para 34 elementos com barramentos com espaço p/geral ( TIPO STAB) - CD-Sobreloja</t>
  </si>
  <si>
    <t>1.7.6</t>
  </si>
  <si>
    <t>1.7.5</t>
  </si>
  <si>
    <t>1.7.4</t>
  </si>
  <si>
    <t>1.7.3</t>
  </si>
  <si>
    <t>1.7.2</t>
  </si>
  <si>
    <t xml:space="preserve">            - disjuntor 1x10A/4,5kA/380V</t>
  </si>
  <si>
    <t>1.7.1</t>
  </si>
  <si>
    <t>Centro de distribuição de uso aparente para 56 elementos com   barramentos com espaço p/ geral ( TIPO STAB.) - CD-Térreo</t>
  </si>
  <si>
    <t xml:space="preserve">            - Barramento para fases, neutro e terra - DIN</t>
  </si>
  <si>
    <t>1.6.4</t>
  </si>
  <si>
    <t xml:space="preserve">            - dispositivo DR 4x25A-300mA - Geral CD</t>
  </si>
  <si>
    <t>1.6.3</t>
  </si>
  <si>
    <t>1.6.2</t>
  </si>
  <si>
    <t>1.6.1</t>
  </si>
  <si>
    <t>Centro de distribuição - CD-Subsolo</t>
  </si>
  <si>
    <t xml:space="preserve">            - disjuntor 3x25A/4,5kA/380V</t>
  </si>
  <si>
    <t>1.5.1</t>
  </si>
  <si>
    <t>Quadro de Força de uso aparente para 16 elementos com  barramentos com espaço p/ geral ( TIPO STAB.) - QF-03</t>
  </si>
  <si>
    <t xml:space="preserve">            - disjuntor 3x100A/4,5kA/380V</t>
  </si>
  <si>
    <t xml:space="preserve">            - disjuntor 3x50A/4,5kA/380V</t>
  </si>
  <si>
    <t>Quadro de Força de uso aparente para 16 elementos com  barramentos com espaço p/ geral ( TIPO STAB.) - QF-02</t>
  </si>
  <si>
    <t>Quadro de Força de uso aparente para 16 elementos com  barramentos com espaço p/ geral ( TIPO STAB.) - QF-01</t>
  </si>
  <si>
    <t xml:space="preserve">            - disjuntor 3x100A - 5kA, tipo minidisjuntor, norma DIN, curva B - Siemens</t>
  </si>
  <si>
    <t xml:space="preserve">            - disjuntor 3x25A - 5kA, tipo minidisjuntor, norma DIN, curva B - Siemens</t>
  </si>
  <si>
    <t>Quadro de Força de Ar Condicionado - QF-AC</t>
  </si>
  <si>
    <t xml:space="preserve">            - supressores de surto com encapsulamento 45kA</t>
  </si>
  <si>
    <t>1.1.4</t>
  </si>
  <si>
    <t xml:space="preserve">            - disjuntor 3x60A - 10 kA, tipo CA-Eletromar - QD-BK</t>
  </si>
  <si>
    <t xml:space="preserve">            - disjuntor 3x20A - 10 kA, tipo CA-Eletromar - QF-Bombas</t>
  </si>
  <si>
    <t xml:space="preserve">            - disjuntor 1x25A - 10kA, tipo minidisjuntor, norma DIN, curva B - Siemens</t>
  </si>
  <si>
    <t>Quadro Geral de Baixa Tensão (existente) - QGBT</t>
  </si>
  <si>
    <t xml:space="preserve">MONTAGEM DE CENTROS DE DISTRIBUIÇÃO: </t>
  </si>
  <si>
    <t xml:space="preserve"> Bloco de inserção engate rápido M10 com bastidor completo</t>
  </si>
  <si>
    <t>Régua com 6 tomadas p/ Rack</t>
  </si>
  <si>
    <t>Patch Cord 1,0m (Rack)</t>
  </si>
  <si>
    <t>Patch Cord 2,5m (Estações de Trabalho)</t>
  </si>
  <si>
    <t xml:space="preserve">Patch Panel 24 portas p/ Rack 19" </t>
  </si>
  <si>
    <t>Rack para HUB tamanho 36U - Completo e com tres bandejas.</t>
  </si>
  <si>
    <t>Cabo CIT-10 pares</t>
  </si>
  <si>
    <t>Cabo UTP cat. 5e (isolamento baixa emissão de gases)</t>
  </si>
  <si>
    <t xml:space="preserve"> Suporte para canaleta de aluminio p/tres blocos com tres blocos c/RJ.45.</t>
  </si>
  <si>
    <t xml:space="preserve"> Suporte para canaleta de aluminio p/tres blocos com dois blocos c/RJ.45, mais um bloco cego.</t>
  </si>
  <si>
    <t xml:space="preserve"> Suporte para canaleta de aluminio p/tres blocos com um bloco c/RJ.45 , mais dois blocos cegos.</t>
  </si>
  <si>
    <t>Caixa de pvc sem embutes tipo Pial 92106 ou Cemar CMS - 17M OP ou equivalente.</t>
  </si>
  <si>
    <t>PONTOS PARA A TRANSMISSÃO DE DADOS:</t>
  </si>
  <si>
    <t xml:space="preserve">         - cabo unipolar Afumex seção 10 mm² - 0,75 kV.</t>
  </si>
  <si>
    <t>1.30.1</t>
  </si>
  <si>
    <t>Aterramento.</t>
  </si>
  <si>
    <t>1.30</t>
  </si>
  <si>
    <t>Eletroduto de PVC ø 20mm.</t>
  </si>
  <si>
    <t>1.29</t>
  </si>
  <si>
    <t>Plug adaptador p/tomada padrão brasileiro</t>
  </si>
  <si>
    <t>1.28</t>
  </si>
  <si>
    <t xml:space="preserve"> Cabo tipo PP 3x2,5mm2</t>
  </si>
  <si>
    <t>1.27</t>
  </si>
  <si>
    <t>1.26</t>
  </si>
  <si>
    <t>Timer p/  KIT ATM</t>
  </si>
  <si>
    <t>1.25</t>
  </si>
  <si>
    <t xml:space="preserve"> Suporte para canaleta de aluminio p/tres blocos com uma tomada tipo bloco NBR.20A (azul) , mais dois blocos cegos.</t>
  </si>
  <si>
    <t>1.24</t>
  </si>
  <si>
    <t xml:space="preserve"> Suporte para canaleta de aluminio p/tres blocos com duas tomadas tipo bloco NBR.20A (vermelha), mais um bloco cego.</t>
  </si>
  <si>
    <t xml:space="preserve"> Suporte para canaleta de aluminio p/tres blocos com uma tomada tipo bloco NBR.20A (preta), mais dois blocos cegos.</t>
  </si>
  <si>
    <t xml:space="preserve"> Suporte para canaleta de aluminio p/tres blocos com duas tomadas tipo bloco NBR.20A (preta), mais um bloco cego.</t>
  </si>
  <si>
    <t>Acessório tipo flange p/ conexão CD/Eletrocalha x canaleta de aluminio 73x45mm</t>
  </si>
  <si>
    <t>Curva horizontal 90º metálica - específica de canaleta de aluminio 73x25mm</t>
  </si>
  <si>
    <t xml:space="preserve">        -73x45mm</t>
  </si>
  <si>
    <t>1.18.2</t>
  </si>
  <si>
    <t xml:space="preserve">        -73x25mm</t>
  </si>
  <si>
    <t>1.18.1</t>
  </si>
  <si>
    <t>Curva 90º de PVC (interna e externa) específica de canaleta de aluminio</t>
  </si>
  <si>
    <t>1.17.2</t>
  </si>
  <si>
    <t>1.17.1</t>
  </si>
  <si>
    <t>Caixa de aluminio 100x100x50mm específica de canaleta de aluminio</t>
  </si>
  <si>
    <t>Canaleta aluminio 73x45 dupla c/ tampa de encaixe - Pintada - Branca</t>
  </si>
  <si>
    <t>Canaleta aluminio 73x25 tripla c/ tampa de encaixe - Pintada - Branca</t>
  </si>
  <si>
    <t>Caixa de piso de embutir com tampa de alumínio, suporte de equipamentos, com uma tomada NBR.20A (preta)</t>
  </si>
  <si>
    <t>Caixa de piso de embutir com tampa de alumínio, suporte de equipamentos, com uma tomada NBR.20A (preta), duas tomadas NBR.20A (azul) e duas tomadas RJ45</t>
  </si>
  <si>
    <t>Caixa de piso de embutir com tampa de alumínio, suporte de equipamentos, com duas tomadas NBR.20A (preta) e duas tomadas RJ45</t>
  </si>
  <si>
    <t>Caixa de piso de enbutir com tampa de alumínio, suporte de equipamentos, com duas tomadas NBR.20A (preta), uma tomada NBR.20A (azul) e duas tomadas RJ45</t>
  </si>
  <si>
    <t>Adaptador para canaleta Dutotec 73x25mm - 3x1"</t>
  </si>
  <si>
    <t>Adaptador para canaleta Dutotec 73x25mm - 2x3/4"</t>
  </si>
  <si>
    <t>Eletroduto ferro galv. diametro 25 mm.</t>
  </si>
  <si>
    <t>Eletroduto ferro galv. diametro 20 mm.</t>
  </si>
  <si>
    <t xml:space="preserve">Dispositivo DR 25A sensibilidade 30mA </t>
  </si>
  <si>
    <t>Disjuntor tripolar 32A/6kA (CD-ESTAB)</t>
  </si>
  <si>
    <t xml:space="preserve">        - disjuntor 1x20A/4,5kA - (CD-ESTAB)</t>
  </si>
  <si>
    <t xml:space="preserve">        - disjuntor 1x16A/4,5kA - (CD-ESTAB)</t>
  </si>
  <si>
    <t>Centro de distribuição de uso aparente para 36 elementos com   barramentos com espaço p/ geral ( TIPO STAB.)</t>
  </si>
  <si>
    <t xml:space="preserve">          - seção 16 mm2.</t>
  </si>
  <si>
    <t xml:space="preserve">          - seção 10 mm2.</t>
  </si>
  <si>
    <t xml:space="preserve">          - seção 2,5 mm2.</t>
  </si>
  <si>
    <t>INSTALAÇÕES ELÉTRICAS</t>
  </si>
  <si>
    <t>Protetor de Surto p/ entrada das linhas</t>
  </si>
  <si>
    <t>Patch Cord 1,0m (Rack) - Cor Verde</t>
  </si>
  <si>
    <t xml:space="preserve">          - N.º3 (400x400x120mm) - Sobrepor</t>
  </si>
  <si>
    <t xml:space="preserve">Caixa de distribuição padrão Concessionária </t>
  </si>
  <si>
    <t>Acessórios internos p/ montagem DG´s</t>
  </si>
  <si>
    <t>Cabo CIT-50 pares (Central telefônica/Rack)</t>
  </si>
  <si>
    <t>Voice Panel 50 portas p/ Rack 19"  (Ramais Central)</t>
  </si>
  <si>
    <t>Patch Panel 24 portas p/ Rack 19"  (Estações de Trabalho)</t>
  </si>
  <si>
    <t>Remanejamento da Central Telefônica</t>
  </si>
  <si>
    <t xml:space="preserve">Spiral tube </t>
  </si>
  <si>
    <t>Arame Galvanizado n.º16</t>
  </si>
  <si>
    <t>Cabo CIT-5 pares (Entrada Linhas)</t>
  </si>
  <si>
    <t>Cabo CIT-3 pares (kit ATM)</t>
  </si>
  <si>
    <t>Caixa de sobrepor tipo CPS-15 c/ tampa</t>
  </si>
  <si>
    <t>Canaleta aluminio 73x25mm tripla c/ tampa de encaixe - Pintada - Branca</t>
  </si>
  <si>
    <t>Terminal de fechamento p/ eletrocalha 75x50mm</t>
  </si>
  <si>
    <t>Emenda interna tipo "U" p/ eletrocalha 75x50mm</t>
  </si>
  <si>
    <t>Acessórios para eletrocalha 75x50mm</t>
  </si>
  <si>
    <t>Curva horizontal 90º para eletrocalha 75x50mm</t>
  </si>
  <si>
    <t>Curva vertical de inversão para eletrocalha 75x50mm</t>
  </si>
  <si>
    <t xml:space="preserve">Suporte suspensão para eletrocalha 75x50mm </t>
  </si>
  <si>
    <t>Tampa para eletrocalha 75mm</t>
  </si>
  <si>
    <t xml:space="preserve">Eletrocalha lisa 75x50mm </t>
  </si>
  <si>
    <t>Eletroduto aço galvanizado ø25mm.</t>
  </si>
  <si>
    <t>Retirada de eletrodutos existentes</t>
  </si>
  <si>
    <t>Retirada de duto de alumínio (dutotec)</t>
  </si>
  <si>
    <t>pç</t>
  </si>
  <si>
    <t>Retirada de luminárias existentes</t>
  </si>
  <si>
    <t>Retirada de quadros elétricos, telefônicos, racks desativados e reconstituição da parede</t>
  </si>
  <si>
    <t>Certficação dos Cabos de Rede UTP Cat. 5E</t>
  </si>
  <si>
    <t>Asbuilts das Instalações Elet./Log./Telef./alarme</t>
  </si>
  <si>
    <t>3.2.1</t>
  </si>
  <si>
    <t>3.2.2</t>
  </si>
  <si>
    <t>3.2.3</t>
  </si>
  <si>
    <r>
      <t xml:space="preserve">2. ENDEREÇO DE EXECUÇÃO/ENTREGA: </t>
    </r>
    <r>
      <rPr>
        <sz val="9"/>
        <rFont val="MS Sans Serif"/>
        <family val="2"/>
      </rPr>
      <t>AV. PRESIDENTE VARGAS, 463 - RIO DE JANEIRO/ RJ</t>
    </r>
  </si>
  <si>
    <t xml:space="preserve">       - Gesso em nivel com negativo</t>
  </si>
  <si>
    <t xml:space="preserve">       - elementos tatil individual de poliester autoadesivante alerta - cor prata - INTERNO</t>
  </si>
  <si>
    <t xml:space="preserve">       - elementos tatil individual de poliester autoadesivantes direcional - cor prata-- INTERNO</t>
  </si>
  <si>
    <t>TUBULAÇÃO SECUNDARIA COM ESPERAS TELEFÔNICAS:</t>
  </si>
  <si>
    <t>INFRA-ESTRUTURA NECESSÁRIA COM RESPECTIVAS ESPERAS ALARME E CFTV:</t>
  </si>
  <si>
    <t xml:space="preserve">       - tijolo furado (6 furos) 15cm</t>
  </si>
  <si>
    <t xml:space="preserve">       - sanca de gesso </t>
  </si>
  <si>
    <t>tampo em inox com cuba e espelho 120,0 x 52,0cm</t>
  </si>
  <si>
    <t>DIVISÓRIAS e BIOMBOS:</t>
  </si>
  <si>
    <t>VII</t>
  </si>
  <si>
    <t>2.2.11</t>
  </si>
  <si>
    <t>2.2.12</t>
  </si>
  <si>
    <t>2.2.13</t>
  </si>
  <si>
    <t>COMPLEMENTOS/DIVERSOS</t>
  </si>
  <si>
    <t>FORROS</t>
  </si>
  <si>
    <t>Passa objetos de acrílico</t>
  </si>
  <si>
    <t>1.1</t>
  </si>
  <si>
    <t>PLANILHA DE ORÇAMENTOS - COMPRA DE MATERIAIS E/OU SERVIÇOS</t>
  </si>
  <si>
    <t>ITEM</t>
  </si>
  <si>
    <t>DESCRIÇÃO</t>
  </si>
  <si>
    <t>PREÇO UNITÁRIO</t>
  </si>
  <si>
    <t>PREÇO TOTAL</t>
  </si>
  <si>
    <t>MATERIAL</t>
  </si>
  <si>
    <t>MÃO DE OBRA</t>
  </si>
  <si>
    <t>m²</t>
  </si>
  <si>
    <t>un</t>
  </si>
  <si>
    <t>I</t>
  </si>
  <si>
    <t>SUBTOTAL OBRAS CIVIS</t>
  </si>
  <si>
    <t>II</t>
  </si>
  <si>
    <t>m</t>
  </si>
  <si>
    <t>2.1</t>
  </si>
  <si>
    <t>1.2</t>
  </si>
  <si>
    <t>1.3</t>
  </si>
  <si>
    <t>1.4</t>
  </si>
  <si>
    <t>2.2</t>
  </si>
  <si>
    <t xml:space="preserve"> </t>
  </si>
  <si>
    <t>III</t>
  </si>
  <si>
    <t>x,xx</t>
  </si>
  <si>
    <t>2.3</t>
  </si>
  <si>
    <t>PROGRAMAÇÃO VISUAL INTERNA</t>
  </si>
  <si>
    <t>m³</t>
  </si>
  <si>
    <t>PINTURA</t>
  </si>
  <si>
    <t>3.1</t>
  </si>
  <si>
    <t>4.1</t>
  </si>
  <si>
    <t>5.1</t>
  </si>
  <si>
    <t>7.1</t>
  </si>
  <si>
    <t>8.1</t>
  </si>
  <si>
    <t>9.1</t>
  </si>
  <si>
    <t>QUANT.</t>
  </si>
  <si>
    <t>UNID.</t>
  </si>
  <si>
    <t xml:space="preserve"> OBRAS CIVIS</t>
  </si>
  <si>
    <t xml:space="preserve"> INSTALAÇÕES PROVISÓRIAS</t>
  </si>
  <si>
    <t>Placa de obra</t>
  </si>
  <si>
    <t>conj.</t>
  </si>
  <si>
    <t xml:space="preserve"> SERVIÇOS PRELIMINARES</t>
  </si>
  <si>
    <t>Demolição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</si>
  <si>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</si>
  <si>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</si>
  <si>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</si>
  <si>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</si>
  <si>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</si>
  <si>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</si>
  <si>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</si>
  <si>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</si>
  <si>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</si>
  <si>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</si>
  <si>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</si>
  <si>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</si>
  <si>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</si>
  <si>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</si>
  <si>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</si>
  <si>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conj</t>
  </si>
  <si>
    <t>Retirada de entulho</t>
  </si>
  <si>
    <t>PAVIMENTAÇÕES</t>
  </si>
  <si>
    <t>Pisos:</t>
  </si>
  <si>
    <t xml:space="preserve">       - regularizaçao para pavimentação colada </t>
  </si>
  <si>
    <t>REVESTIMENTOS</t>
  </si>
  <si>
    <t xml:space="preserve">      - chapisco</t>
  </si>
  <si>
    <t xml:space="preserve">      - emboço</t>
  </si>
  <si>
    <t xml:space="preserve">      - reboco</t>
  </si>
  <si>
    <t>ESQUADRIAS E ELEMENTOS METALICOS</t>
  </si>
  <si>
    <t xml:space="preserve">    - Acrílica com emassamento </t>
  </si>
  <si>
    <t xml:space="preserve">    - Acrílica sem emassamento</t>
  </si>
  <si>
    <t>LIMPEZA</t>
  </si>
  <si>
    <t>Limpeza permanente da obra</t>
  </si>
  <si>
    <t>Limpeza final da obra</t>
  </si>
  <si>
    <t>PROGRAMAÇÃO VISUAL EXTERNA</t>
  </si>
  <si>
    <t>IV</t>
  </si>
  <si>
    <t>INTERIORES</t>
  </si>
  <si>
    <t>1.1.1</t>
  </si>
  <si>
    <t>SUBTOTAL INTERIORES</t>
  </si>
  <si>
    <t>V</t>
  </si>
  <si>
    <t>2.2.14</t>
  </si>
  <si>
    <t>PAREDES</t>
  </si>
  <si>
    <t>3.2</t>
  </si>
  <si>
    <t>3.3</t>
  </si>
  <si>
    <t xml:space="preserve">saboneteira </t>
  </si>
  <si>
    <t>toalheiro p/ papel toalha</t>
  </si>
  <si>
    <t>1.1.2</t>
  </si>
  <si>
    <t>1.1.3</t>
  </si>
  <si>
    <t>Lixeiras</t>
  </si>
  <si>
    <t>10.1</t>
  </si>
  <si>
    <t>10.2</t>
  </si>
  <si>
    <t>INCÊNDIO</t>
  </si>
  <si>
    <t>SUBTOTAL INCENDIO</t>
  </si>
  <si>
    <t>2.4</t>
  </si>
  <si>
    <t>2.2.16</t>
  </si>
  <si>
    <t>2.2.17</t>
  </si>
  <si>
    <t>1.2.1</t>
  </si>
  <si>
    <t>1.2.2</t>
  </si>
  <si>
    <t>Complemento em" L" em chapa galvanizada com pintura automotiva azul ref. Pantone 300C</t>
  </si>
  <si>
    <t>1 - O leiaute/projeto fornecido pelo Banco não poderá sofrer modificações durante a execução das obras/serviços. Toda e qualquer alteração do objeto, que eventualmente se fizer necessária, deverá ser submetida à análise prévia da Unidade de Engenharia. Os questionamentos ou pedidos da administração da casa, ou de outros funcionários do Banco, deverão ser encaminhados à Unidade de Engenharia. A empresa contratada será responsável pelas modificações indevidas ou não autorizadas, às suas expensas e sem prorrogação de prazo.</t>
  </si>
  <si>
    <t>2 - A empresa deverá fornecer a ART e/ou a RRT de execução da obra/serviço antes de iniciar o mesmo.</t>
  </si>
  <si>
    <t>3 - Deverão ser observadas as normas gerais contidas nos memoriais técnicos e plantas.</t>
  </si>
  <si>
    <t>4 - Os licitantes deverão preencher a planilha na sua INTEGRALIDADE (preços unitários para material e mão de obra e preço total).</t>
  </si>
  <si>
    <t>5 - A empresa contratada deverá comunicar a Agência, com antecedência, a relação dos funcionários que participarão da obra.</t>
  </si>
  <si>
    <t>7 - Faculta ao proponente comparecer ao local para conferir as medidas. Caso abra mão desta prerrogativa, o Banco não acolherá cobranças extras dos itens relacionados na planilha, por conta de diferenças de medições, inclusive eventuais diferenças no pé-direito informado.</t>
  </si>
  <si>
    <t xml:space="preserve">8 - A garantia dos equipamentos, dos materiais e das instalações deverá ser de 12 (doze) meses, a contar da data de conclusão definitiva da obra. </t>
  </si>
  <si>
    <t>9 - O fornecimento e instalação das divisórias, das esquadrias e das máscaras da sala de auto-atendimento inclui todos os complementos, bem como os perfis e estruturas necessárias para garantir suas estabilidades estruturais, independentemente do pé-direito informado.</t>
  </si>
  <si>
    <t>10 - Os locais eventualmente atingidos durante as obras deverão ser inteiramente recuperados (pintura, reboco, esquadrias, estruturas diversas, dutos do ar condicionado, revestimentos).</t>
  </si>
  <si>
    <t>11 - A empresa contratada deverá enviar, semanalmente, um relatório de obras para o responsável pela obra, para acompanhamento dos serviços executados.</t>
  </si>
  <si>
    <t>1 - Deverá constar na nota fiscal: o valor, a marca, o modelo e número de série do equipamento(s) de ar condicionado(s) e porta detetora de metais fornecido(s).</t>
  </si>
  <si>
    <t>2 - Deverá ser fornecido juntamente com a proposta, prospectos emitido pelos fabricantes com as características técnicas de cada tipo de equipamento(s) do ar condicionado e porta detetora de metais.</t>
  </si>
  <si>
    <t>3 - Além dos itens acima deverão ser considerados custos com deslocamento, mão-de-obra de instalações dos módulos, interligações, elétricas e frigorígenas, limpeza com Nitrogênio passante, vácuo, carga de gás completa, teste e ajustes.</t>
  </si>
  <si>
    <t>4 - A empresa deverá fazer conjuntamente com as especificações da planilha uma análise prévia do projeto, com o objetivo de orçar com compatibilidade mercadológica os itens da mesma.</t>
  </si>
  <si>
    <t>Máscara modelo novo conforme projeto e memorial fornecidos pelo Banrisul</t>
  </si>
  <si>
    <t>mod.</t>
  </si>
  <si>
    <t>KIT ATM BANRISUL</t>
  </si>
  <si>
    <t>Kit ATM Banrisul, conforme memorial em anexo</t>
  </si>
  <si>
    <t>Cabo unipolar flexível seção 2,5 mm².</t>
  </si>
  <si>
    <t>Cabo unipolar flexível seção 1,0 mm².</t>
  </si>
  <si>
    <t>Eletroduto de ferro diâmetro 25mm para interligar CD Cash Timer com tubulação de alarme.</t>
  </si>
  <si>
    <t>Caixa de passagem condulete diam. 25mm com tampa cega.</t>
  </si>
  <si>
    <t>Cabo CCI 05 pares para interligar KIT ATM até central de alarme</t>
  </si>
  <si>
    <t>Biombos atendimento</t>
  </si>
  <si>
    <t>3.4</t>
  </si>
  <si>
    <t xml:space="preserve">TOTAL GERAL </t>
  </si>
  <si>
    <t>INSTALAÇÕES ELÉTRICAS:</t>
  </si>
  <si>
    <t>2.5</t>
  </si>
  <si>
    <t>2.6</t>
  </si>
  <si>
    <t>VI</t>
  </si>
  <si>
    <t>INSTALAÇÕES DE AR CONDICIONADO</t>
  </si>
  <si>
    <t>SUBTOTAL INSTALAÇÕES DE AR CONDICIONADO</t>
  </si>
  <si>
    <t xml:space="preserve">papeleira </t>
  </si>
  <si>
    <t>6.2</t>
  </si>
  <si>
    <t>A - OBSERVAÇÕES CIVIL E ELÉTRICA</t>
  </si>
  <si>
    <t>6 - É de responsabilidade da contratada a rigorosa vigilância da obra, tanto no período diurno quanto noturno. Os custos destes serviços devem estar inclusos no BDI (Benefícios e Despesas Indiretas). Deverão ser tomadas todas as providências com relação à depósito de materiais, bem como entrada e saída de pessoal/materiais do imóvel.</t>
  </si>
  <si>
    <t xml:space="preserve">12. O CONSTRUTOR deverá informar por escrito o nome e a identidade de todos os operários que vierem a adentrar o recinto das obras, tanto para executar quaisquer tipos de trabalhos, como para receber ou retirar materiais. </t>
  </si>
  <si>
    <t>13. É obrigatória a utilização de crachás de identificação para todos os operários, bem como a utilização de uniforme com a identificação da empresa.</t>
  </si>
  <si>
    <t>14. A segurança do Banco impedirá o acesso ao prédio a todos os operários não identificados, não uniformizados ou não relacionados pela construtora.</t>
  </si>
  <si>
    <t>15 -Uso obrigatório de todos os equipamentos de segurança EPI's e uniformizados</t>
  </si>
  <si>
    <t>16 - No intuito de tomar-se todas as precauções necessárias a evitar a ocorrência de acidentes na obra, informamos que, durante a execução dos trabalhos deverá ser rigorosamente observada “Norma Regulamentadora do Ministério do Trabalho "(NR-18 Obras de Construção, Demolição e Reparos), NB-252/82 Segurança na Execução de Obras e Serviços de Construção, (NBR-7678) e NB-598/77 Contratação, Execução e Supervisão de Demolições (NBR-5682).</t>
  </si>
  <si>
    <t>B - OBSERVAÇÕES AR CONDICIONADO E PDM:</t>
  </si>
  <si>
    <t>1.3.1</t>
  </si>
  <si>
    <t>1.3.2</t>
  </si>
  <si>
    <t>Copa:</t>
  </si>
  <si>
    <t>2.2.15</t>
  </si>
  <si>
    <t>2.2.18</t>
  </si>
  <si>
    <t>espelho cristal 50,0cm x 100,0cm</t>
  </si>
  <si>
    <t>Organização e montagem geral do leiaute: mobiliário, biombos, estantes metálicas, porta cartazes, banners, relógio, quadros murais, vasos com folhagens, etc - conforme leiaute fornecido</t>
  </si>
  <si>
    <t xml:space="preserve">         - esquadria aluminio anodizado cor branca com grade - completa com vidro</t>
  </si>
  <si>
    <t xml:space="preserve">         - esquadria aluminio anodizado cor branca sem grade - completa com vidro</t>
  </si>
  <si>
    <t>SALA DE AUTOATENDIMENTO</t>
  </si>
  <si>
    <t xml:space="preserve">SUBTOTAL SALA DE AUTOATENDIMENTO </t>
  </si>
  <si>
    <t>PROGRAMAÇÃO VISUAL / FACHADA</t>
  </si>
  <si>
    <t>SUBTOTAL PROGRAMAÇÃO VISUAL/ FACHADA</t>
  </si>
  <si>
    <t>2.3.1</t>
  </si>
  <si>
    <t>2.3.2</t>
  </si>
  <si>
    <t>tampo para mesa acessivel conforme padrão Banrisul</t>
  </si>
  <si>
    <t>totem para mesa acessivel conforme padrão Banrisul</t>
  </si>
  <si>
    <t xml:space="preserve">MOBILIÁRIO </t>
  </si>
  <si>
    <t>17 - Qualquer divergencia entre planilha de preços, memorial e projetos entregues deverá ser comunicado imediatamente a Fiscalização do Banco, sob pena de refazimento dos serviços executados e instalados.</t>
  </si>
  <si>
    <t>1.2.3</t>
  </si>
  <si>
    <t>SUBTOTAL ELÉTRICO:</t>
  </si>
  <si>
    <t>VIII</t>
  </si>
  <si>
    <t>INSTALAÇÕES DE AUTOMAÇÃO (ELÉTRICA E SINAL).</t>
  </si>
  <si>
    <t>SUBTOTAL  AUTOMAÇÃO</t>
  </si>
  <si>
    <t>IX</t>
  </si>
  <si>
    <t>INSTALAÇÕES TELEFÔNICAS:</t>
  </si>
  <si>
    <t>SUBTOTAL TELEFÔNICO:</t>
  </si>
  <si>
    <t>INSTALAÇÕES ALARME E CFTV</t>
  </si>
  <si>
    <t>SUBTOTAL ALARME/CFTV</t>
  </si>
  <si>
    <t>XI</t>
  </si>
  <si>
    <t>SERVIÇOS COMPLEMENTARES ELÉTRICA/AUTOMAÇÃO/TELEFÔNICO</t>
  </si>
  <si>
    <t>SUBTOTAL SERVIÇOS COMPLEMENTARES</t>
  </si>
  <si>
    <t>9.2</t>
  </si>
  <si>
    <t>Alumínio</t>
  </si>
  <si>
    <t>3.5</t>
  </si>
  <si>
    <t xml:space="preserve">      - Painel de gesso acartonado - duas faces c/uma chapa de cada lado - 10cm</t>
  </si>
  <si>
    <t xml:space="preserve">       - forro em placas   125,0 x 62,5cm  com perfis metalicos brancos</t>
  </si>
  <si>
    <t xml:space="preserve">       - placa cimento amarelo alerta 40,0cm x40,0cm - EXTERNO</t>
  </si>
  <si>
    <t>Madeira:</t>
  </si>
  <si>
    <t>FERRAGENS</t>
  </si>
  <si>
    <t>Porta de madeira</t>
  </si>
  <si>
    <t xml:space="preserve"> interna de abrir tipo alavanca - 01 folha</t>
  </si>
  <si>
    <t xml:space="preserve">    - Esmalte sintético c/ emassamento sobre madeira </t>
  </si>
  <si>
    <t>6.3</t>
  </si>
  <si>
    <t xml:space="preserve">         - porta em aluminio anodizado cor branca completa  com vidro 110x230 -  abrir </t>
  </si>
  <si>
    <t xml:space="preserve">Capa assentos preferenciais </t>
  </si>
  <si>
    <t>balcão 3 portas e 3 gavetas branco</t>
  </si>
  <si>
    <t xml:space="preserve">Mola hidráulica aérea Nº 3 -  DORMA - cor prata - para porta 90/210 de acesso retaguarda
</t>
  </si>
  <si>
    <t>3.6</t>
  </si>
  <si>
    <t>X</t>
  </si>
  <si>
    <t>1.5</t>
  </si>
  <si>
    <t xml:space="preserve">       - abertura de rasgos na alvenaria para embutimento de tubulações </t>
  </si>
  <si>
    <t xml:space="preserve">       - alvenaria</t>
  </si>
  <si>
    <t>5.2</t>
  </si>
  <si>
    <t>6.1</t>
  </si>
  <si>
    <t>9.3</t>
  </si>
  <si>
    <t>9.4</t>
  </si>
  <si>
    <t>Retirada</t>
  </si>
  <si>
    <t>1.6</t>
  </si>
  <si>
    <t>Porta cartaz grande - PC1-   dimensão 54x74cm em acrílico com fixação e acabamentos, conforme padronização BANRISUL</t>
  </si>
  <si>
    <t>Porta cartaz medio- PC2  -com dimensão 48,5x33,5cm em acrílico com fixação e acabamentos, conforme padronização BANRISUL</t>
  </si>
  <si>
    <t>2.1.6</t>
  </si>
  <si>
    <t xml:space="preserve">       - cortineiro  de gesso </t>
  </si>
  <si>
    <t>Vidro temperado</t>
  </si>
  <si>
    <t>Ferragem completa para  porta de abrir de vidro temperado</t>
  </si>
  <si>
    <t>Mola hidraulica de piso</t>
  </si>
  <si>
    <t>Puxador duplo tipo alça</t>
  </si>
  <si>
    <t xml:space="preserve">conj </t>
  </si>
  <si>
    <t>8.2</t>
  </si>
  <si>
    <t>2.1.7</t>
  </si>
  <si>
    <t>1.7</t>
  </si>
  <si>
    <t>Soleiras / peitoril</t>
  </si>
  <si>
    <t xml:space="preserve">       - forro de gesso com rodaforro</t>
  </si>
  <si>
    <t xml:space="preserve">       - soleira de granito</t>
  </si>
  <si>
    <t xml:space="preserve">       - azulejos</t>
  </si>
  <si>
    <t xml:space="preserve">       - forro em reguas metálicas</t>
  </si>
  <si>
    <t xml:space="preserve">       - paineis divisórios, portas e visor</t>
  </si>
  <si>
    <t>xxx</t>
  </si>
  <si>
    <t xml:space="preserve">      - piso tátil interno</t>
  </si>
  <si>
    <t xml:space="preserve">       - esquadria de aluminio completa</t>
  </si>
  <si>
    <t xml:space="preserve">      - remoção de barras metalicas</t>
  </si>
  <si>
    <t>Rack tamanho 12U x 600 - Completo - Grau de proteção IP 54, com uma bandeja, fechaduras em todas as aberturas, porta frontal e teto em aço cego e laterais com aletas para ventilação</t>
  </si>
  <si>
    <t>Patch Panel 24 portas p/ Rack 19" categoria 6</t>
  </si>
  <si>
    <t xml:space="preserve">Guia/Organizador de cabos para RACK 19" </t>
  </si>
  <si>
    <t>Cabo UTP cat. 6 (Isolamento LSZH)</t>
  </si>
  <si>
    <t>Patch Cord cat. 6 comprimento 1,0 m - Vermelho</t>
  </si>
  <si>
    <t>Conector RJ45 macho cat. 6</t>
  </si>
  <si>
    <t>Mini Câmera Color - CCD Sony 1/3 - Day/Night - Resolução mínima 400 linhas - Lente 3,6mm</t>
  </si>
  <si>
    <t>Caixa de proteção pequena com suporte - Alumínio Anodizada</t>
  </si>
  <si>
    <t>Câmera Dome Infra Vermelho - CCD Sony 1/3 - Resolução mínima 400 linhas - Lente 3,6mm - IP66 - IK10</t>
  </si>
  <si>
    <t>Conversor de vídeo UTP 1 canal com alimentação</t>
  </si>
  <si>
    <t>Fonte de Alimentação 12V - 10A Bivolt</t>
  </si>
  <si>
    <t>Suporte para canaleta de aluminio p/tres blocos com duas tomadas tipo bloco NBR.20A (preta), mais um bloco cego.</t>
  </si>
  <si>
    <t>Bloco de inserção engate rápido M10 com bastidor completo</t>
  </si>
  <si>
    <t>1.31</t>
  </si>
  <si>
    <t>Quadro de comando de Sobrepor para  Central de Alarme - 600x480x220mm tipo CS</t>
  </si>
  <si>
    <t xml:space="preserve">       - pedra portuguesa existente/ reinstalar/ complementar/observando o desenho original com molde</t>
  </si>
  <si>
    <t xml:space="preserve">      -  Fornecer e instalar Pórtico Banrisul Eletrônico em chapa galvanizada vazada, com logomarca em acrílico  - realizar limpeza e repintura </t>
  </si>
  <si>
    <t xml:space="preserve"> Luminária de EMBUTIR - 2x60cm, com aletas brancas completa tipo R 730- Suportes, 2 lâmpadas LED T8 - 4.000k - 9 a 10W - 25.000h L -70 Garantia de 02 Anos.</t>
  </si>
  <si>
    <t xml:space="preserve"> Luminária de SOBREPOR - 2x60cm, com aletas brancas completa tipo R 730- Suportes, 2 lâmpadas LED T8 - 4.000k - 9 a 10W - 25.000h L -70 Garantia de 02 Anos.</t>
  </si>
  <si>
    <t xml:space="preserve"> Luminária de EMBUTIR - 2x120cm, com aletas brancas completa tipo R 730- Suportes, 2 lâmpadas LED T8 - 4.000k - 18 a 21W - 25.000h L -70 Garantia de 02 Anos.</t>
  </si>
  <si>
    <t xml:space="preserve"> Luminária de SOBREPOR - 2x120cm, com aletas brancas completa tipo R 730- Suportes, 2 lâmpadas LED T8 - 4.000k - 18 a 21W - 25.000h L -70 Garantia de 02 Anos.</t>
  </si>
  <si>
    <t xml:space="preserve"> Luminária redonda de EMBUTIR - 2x9W completa - Suportes, Lâmpadas Bulbo Led 9W / 4.000k - 25.000h - L-70 Garantia de 02 Anos.</t>
  </si>
  <si>
    <t xml:space="preserve"> Arandela redonda de SOBREPOR - 2x9W completa - Suportes, lâmpadas Bulbo Led 9W / 4.000k - 25.000h - L -70 Garantia de 02 Anos.</t>
  </si>
  <si>
    <t xml:space="preserve"> Suporte para canaleta de aluminio p/tres blocos com um bloco c/RJ.45 + 2 blocos cegos.</t>
  </si>
  <si>
    <r>
      <t>4. HORÁRIO PARA EXECUÇÃO/ENTREGA:fora do horário de expediente da agência</t>
    </r>
    <r>
      <rPr>
        <sz val="8"/>
        <rFont val="MS Sans Serif"/>
        <family val="2"/>
      </rPr>
      <t>. Atender a legislação municipal vigente.</t>
    </r>
  </si>
  <si>
    <t>%</t>
  </si>
  <si>
    <t xml:space="preserve">       - equipamento de autoatendimento - cash</t>
  </si>
  <si>
    <t>1. OBJETO:   OBRAS CIVIS, INSTALAÇÕES ELÉTRICAS, LÓGICAS E MECÂNICAS PARA A REVITALIZAÇÃO DA AG. RIO DE JANEIRO / RJ</t>
  </si>
  <si>
    <t>OBJETO:   OBRAS CIVIS, INSTALAÇÕES ELÉTRICAS, LÓGICAS E MECÂNICAS PARA A REVITALIZAÇÃO DA AG. RIO DE JANEIRO / RJ</t>
  </si>
  <si>
    <t>Retirada e relocação</t>
  </si>
  <si>
    <t>1.6.5</t>
  </si>
  <si>
    <t>1.6.6</t>
  </si>
  <si>
    <t>Fornecimento de cachepot em aço inox escovado, h=33, ø40, com rodízios.</t>
  </si>
  <si>
    <t>Fornecimento de conjunto de folhagem e vaso plástico na cor preta + Folhagens (palmeira rápis, h máx 1,20cm), montado com acabamento sobre a terra no vaso de pedras brancas ou  casca de pinus.</t>
  </si>
  <si>
    <t>Fornecimento de lixeiras em polipropileno, 11L, h=30cm ø25cm (mesas) - cor preta.</t>
  </si>
  <si>
    <t>Fornecimento de lixeiras em polipropileno, 11L, h=30cm ø25cm, com tampa basculante (sanitários-box + PNE) - cor branca.</t>
  </si>
  <si>
    <t>Fornecimento de lixeiras em polipropileno, 20L, h=60cm ø25cm (caixas e salão de atendimento, com adesivo coleta seletiva) - cor preta.</t>
  </si>
  <si>
    <t>Fornecimento de lixeira 45L, 31x38x66, com tampa basculante - cor branca - BANHEIROS (bancada).</t>
  </si>
  <si>
    <t>Fornecimento de lixeira 72L, 40x46x66, com pedal, cor branca - COPA.</t>
  </si>
  <si>
    <t>Fornecimento e instalação de vidro incolor 6mm.</t>
  </si>
  <si>
    <t>Filme venetian 12mm x 6mm, para divisor de ambientes.</t>
  </si>
  <si>
    <t>PLACAS EM ACRÍLICO ADESIVADAS - Placas de acrílicos sobrepostas (branca translúcida e azul Pantone 300C), com texto em adesivo vinílico branco,  presas à porta por fita dupla-face, conforme projeto.</t>
  </si>
  <si>
    <t>PP1 - Privativo para funcionários, 52,5cmx14cm, colada</t>
  </si>
  <si>
    <t>PP5 - Arquivo, 52,5cmx14cm, colada</t>
  </si>
  <si>
    <t>PP6 - Copa</t>
  </si>
  <si>
    <t>PP8 - Sanitário  Masculino, 15cmx15cm, colada</t>
  </si>
  <si>
    <t>PP9 - Sanitário Feminino, 15cmx15cm, colada</t>
  </si>
  <si>
    <t>PP10 - Sanitário  ppne, 15cmx15cm, colada</t>
  </si>
  <si>
    <t>PP13 - Retire sua senha aqui, 24cmx13cm, colada</t>
  </si>
  <si>
    <t>PLACAS EM ACRÍLICO ADESIVADAS - Placas de acrílicos sobrepostas (branca translúcida e azul Pantone 300C), com texto em adesivo vinílico branco,  presas ao forro com tirantes metálicos, conforme projeto.</t>
  </si>
  <si>
    <t>PS1 - Autoantendimento, 52cmx14cm, suspensa</t>
  </si>
  <si>
    <t>PS2 - Caixas atendimento por senha, 52cmx14cm, suspensa</t>
  </si>
  <si>
    <t>PS3 - Plataforma de Atendimento, 52cmx14cm, suspensa</t>
  </si>
  <si>
    <t>PS4 - Preferencial, 52cmx14cm, suspensa</t>
  </si>
  <si>
    <t>1.2.5</t>
  </si>
  <si>
    <t>PS5 - Atendimento Pessoa Física, 52cmx14cm, suspensa</t>
  </si>
  <si>
    <t>1.2.6</t>
  </si>
  <si>
    <t>PS6 - Atendimento Empresarial, 52cmx14cm, suspensa</t>
  </si>
  <si>
    <t>PS7 - Atendimento de Negócios, 52cmx14cm, suspensa</t>
  </si>
  <si>
    <t>PS8 -Banrisul Empresarial, 52cmx14cm, suspensa</t>
  </si>
  <si>
    <t>PS10 - Gerente Geral, 52cmx14cm, suspensa</t>
  </si>
  <si>
    <t>PS11 - Gerente Adjunto, 52cmx14cm, suspensa</t>
  </si>
  <si>
    <t>PLACAS EM ACRÍLICO - Placa de acrílico  cristal jateado, com texto em braile em ABS e=0,8mm,  presas ao pórtico Banrisul Eletrônico através de rebite, conforme projeto:</t>
  </si>
  <si>
    <t>PP14 - Pressione para sair, 24cmx13cm, colada no pórtico</t>
  </si>
  <si>
    <t>PP15 - Agência e horário, 30cmx17,50cm, colada no pórtico</t>
  </si>
  <si>
    <t>Adesivos, Brancos em três camadas(branco - cinza - branco), com logomarca impressa nas cores padrão do banco, dupla-face. Resistente à raios UV. Adesivo medindo120X10cm e a logomarca 7,5x47cm</t>
  </si>
  <si>
    <t xml:space="preserve">A1 - Logo </t>
  </si>
  <si>
    <t>A2H2 - Horário Atendimento</t>
  </si>
  <si>
    <t>A2H3 - Horário Autoatendimento</t>
  </si>
  <si>
    <t>A2PO - Passa objetos</t>
  </si>
  <si>
    <t xml:space="preserve">A3 SIA - Acessibilidade universal, 15cmx15cm </t>
  </si>
  <si>
    <t xml:space="preserve">A4 SIA CG - Cão guia, 15cmx15cm </t>
  </si>
  <si>
    <t>A5 - Caixa Nº</t>
  </si>
  <si>
    <t>ENTRADA e SAIDA - fluxo caixas</t>
  </si>
  <si>
    <t>Agência</t>
  </si>
  <si>
    <t>2.4.4</t>
  </si>
  <si>
    <t>2.4.5</t>
  </si>
  <si>
    <t>2.4.6</t>
  </si>
  <si>
    <t>2.4.7</t>
  </si>
  <si>
    <t>2.4.8</t>
  </si>
  <si>
    <t>Porta Cartazes</t>
  </si>
  <si>
    <t>2.2.2.1</t>
  </si>
  <si>
    <t>2.2.2.2</t>
  </si>
  <si>
    <t>2.2.2.3</t>
  </si>
  <si>
    <t>PP18 - Em braile: FEMININO 15cmx7cm, colada</t>
  </si>
  <si>
    <t>PP17 - Em braile: MASCULINO, 15cmx7cm, colada</t>
  </si>
  <si>
    <t>PP16 - Em braile: UNISSEX, 15cmx7cm, colada</t>
  </si>
  <si>
    <t>adequação dos painéis de BIRÔ EXISTENTE para mesa acessível</t>
  </si>
  <si>
    <t>Biombos em vidro liso transparente 6mm, requadro de alumínio anodizado, cor branco, nas dimensões de 1,20mx1,40m, com película jateada intercalada. Inclui: fornecimento, montagem, perfil REF. ALCOA 30-026 ou equivalente, pés e sapatas, conforme padronização BANRISUL.</t>
  </si>
  <si>
    <t xml:space="preserve">         - barra 80,0cm aço inox</t>
  </si>
  <si>
    <t xml:space="preserve">         - chapa para porta em aço inox</t>
  </si>
  <si>
    <t>Persiana vertical blackout- cor gelo</t>
  </si>
  <si>
    <t>3.1.5</t>
  </si>
  <si>
    <t xml:space="preserve">       - portico kit atm </t>
  </si>
  <si>
    <t>2.1.15</t>
  </si>
  <si>
    <t xml:space="preserve">       - abertura de rasgos no piso para embutimento de tubulações e caixas de piso</t>
  </si>
  <si>
    <t>Porta em aluminio l.30 (30001), 80 cmx2,10m, Estruturada em tubos de aluminio branco(TG- 018), completa com ferragem.</t>
  </si>
  <si>
    <t>Esquadria em alumínio l.30 (30001) Estruturada em tubos de alumínio branco (TG- 018) Fechamento nas extremidades em 45 grau e intervalos de topo conforme projeto para divisor de sigilo caixas. A ALTURA DEVERÁ SER DE 1,8m.</t>
  </si>
  <si>
    <t>Esquadria em alumínio l.30 (30001) Estruturada em tubos de alumínio branco (TG- 018) Fechamento nas extremidades em 45 grau e intervalos de topo conforme projeto para divisor de ambiente. A ALTURA DEVERÁ SER DE 1,8m.</t>
  </si>
  <si>
    <t>Esquadria em alumínio l.30 (30001) Estruturada em tubos de alumínio branco (TG- 018) Fechamento nas extremidades em 45 grau e intervalos de topo conforme projeto para Banrisul Empresarial e Reuniões. A ALTURA DEVERÁ SER DE 2,1m.</t>
  </si>
  <si>
    <t>Esquadrias de alumínio</t>
  </si>
  <si>
    <t>PP3 - No break, 52,5cmx14cm, colada</t>
  </si>
  <si>
    <t>Fornecimento de bancadas de granito cinza andorinha para os sanitários</t>
  </si>
  <si>
    <t>vaso sanitario c/assento sanit.completo - linha confort - DECA</t>
  </si>
  <si>
    <t>Fornecimento e instalação de armário em MDF 18mm acabamento melamínico cor Laca Branca. (P=35cm x  H=190cm x L=110 cm) fixado ao chão c/ cantoneiras de alumínio (CT-026) parafusos de inox, conforme projeto.</t>
  </si>
  <si>
    <t>mesa de centro</t>
  </si>
  <si>
    <t>poltronas de espera modelo ambiente afinidade</t>
  </si>
  <si>
    <t xml:space="preserve">       -Perfuração com equipamento rotativo e serra copo diamantada cofre e antessala cofre - subsolo</t>
  </si>
  <si>
    <t>Mastique de poliuretano nas juntas das placas de argamassa</t>
  </si>
  <si>
    <t>Fita de piso anti derrapante idem existente</t>
  </si>
  <si>
    <t xml:space="preserve">  -  perfil em aluminio natural 16,0 x 8,0cm - horizontal</t>
  </si>
  <si>
    <t>Limpeza mármore existente das fachadas</t>
  </si>
  <si>
    <t>Fornecimento torneiras de mesa com acionamento de pressão, para os sanitários, com acessórios.</t>
  </si>
  <si>
    <t>Fornecimento cubas de embutir, para os sanitários, com acessórios e mangotes.</t>
  </si>
  <si>
    <t>Sifão flexível para lavatório cromado</t>
  </si>
  <si>
    <t>torneira  para sanitario com alavanca</t>
  </si>
  <si>
    <t>EQUIPAMENTOS</t>
  </si>
  <si>
    <r>
      <t xml:space="preserve">Cond. de ar tipo </t>
    </r>
    <r>
      <rPr>
        <b/>
        <sz val="10"/>
        <rFont val="MS Sans Serif"/>
        <family val="2"/>
      </rPr>
      <t>SPLITAO SYSTEM 20.0 TRs</t>
    </r>
    <r>
      <rPr>
        <sz val="10"/>
        <rFont val="MS Sans Serif"/>
        <family val="2"/>
      </rPr>
      <t xml:space="preserve">, evaporador  HITACHI Mod. RTC + RVT 250CP - 2 Ciclos / 2 X RAP 120DS + KCO0054 + KCO0036, gas ecologico R410 ou similar, descarga superior,  condensador com ventilador tipo axial, de descarga na vertical (barril), ver especificação de projeto.
</t>
    </r>
  </si>
  <si>
    <r>
      <t xml:space="preserve">Cond. de ar tipo </t>
    </r>
    <r>
      <rPr>
        <b/>
        <sz val="10"/>
        <rFont val="MS Sans Serif"/>
        <family val="2"/>
      </rPr>
      <t>SPLITAO SYSTEM 5.0 TRs</t>
    </r>
    <r>
      <rPr>
        <sz val="10"/>
        <rFont val="MS Sans Serif"/>
        <family val="2"/>
      </rPr>
      <t xml:space="preserve">, evaporador  HITACHI Mod. RTC + RVT 050 -  RAP 050DS + KCO0054 + KCO0036, gás ecologico R410 ou similar, descarga superior,  condensador com ventilador tipo axial, de descarga na vertical (barril), ver especificação de projeto.
</t>
    </r>
  </si>
  <si>
    <t>Exaustor axial em linha tipo AXC200 220V</t>
  </si>
  <si>
    <t>Tubo 5/8" cobre flexível - Sem costura Sem isolamento</t>
  </si>
  <si>
    <t>Tubo 3/8" cobre flexível - Sem costura Sem isolamento</t>
  </si>
  <si>
    <t>Tubo 1 1/8" Rigido 1/32" Rigido com isolamento.</t>
  </si>
  <si>
    <t>Tubo 5/8" Flixivel sem costura com isolamento.</t>
  </si>
  <si>
    <t>Cabo flexível tipo PP 4 X Ø 1.5 mm²</t>
  </si>
  <si>
    <t>Cabo flexível tipo PP 4 X Ø 2.5 mm²</t>
  </si>
  <si>
    <t>Cabo flexível tipo Ø 4.0 mm²</t>
  </si>
  <si>
    <t>Cabo flexível tipo Ø 6.0 mm²</t>
  </si>
  <si>
    <t>Cabo flexível tipo PP Ø 16.0 mm²</t>
  </si>
  <si>
    <t>Eletroduto rigido 3/4" galvanizado leve</t>
  </si>
  <si>
    <t>Eletroduto rigido 1" galvanizado leve</t>
  </si>
  <si>
    <t>Eletroduto rigido 4" galvanizado leve</t>
  </si>
  <si>
    <t>Caixas de passagem 4"</t>
  </si>
  <si>
    <t>GAS Ecologico R410</t>
  </si>
  <si>
    <t>Quadro eletrico Força</t>
  </si>
  <si>
    <t>Vb</t>
  </si>
  <si>
    <t>FIXAÇÃO</t>
  </si>
  <si>
    <t xml:space="preserve">DUTOS E DIFUSÃO DE AR </t>
  </si>
  <si>
    <t>Colarinhos de lona 16 onças</t>
  </si>
  <si>
    <t>Novas conexões em chapa de aço galvanizado #20 entre a rede de duto existente e os novos condicionadores</t>
  </si>
  <si>
    <t xml:space="preserve">Prolongamento em chapa de aço galvanizado #24 na rede duto/ramal principal </t>
  </si>
  <si>
    <t>Redução de duto principal em chapa de aço</t>
  </si>
  <si>
    <t>vb</t>
  </si>
  <si>
    <t>Limpeza linear especializada na rede de dutos com emissão de laudo comprobatório de ausência de alta concentração de particulados em suspensão e levantamento fotográfico</t>
  </si>
  <si>
    <t xml:space="preserve">Duto flexível diametro 10" com isolamento termoacustico </t>
  </si>
  <si>
    <t>Grelha 40x30cm de retorno em aluminio dupla moldura para porta</t>
  </si>
  <si>
    <t>Grelha 10x10cm tipo fixa em aluminio c/ registro para exaustão</t>
  </si>
  <si>
    <t>Veneziana 20x20cm de ar exterior com pingadeira</t>
  </si>
  <si>
    <t>Caixa plenum para difusor quadrado de 12"x12"in c/registro borboleta</t>
  </si>
  <si>
    <t>Difusor quadrado 12"x12"in em aluminio cor branca</t>
  </si>
  <si>
    <t>Colarinho de diametro de 10" para duto</t>
  </si>
  <si>
    <t>Manta em lã de vidro espessura 38mm revestida com papel kraft aluminodizado</t>
  </si>
  <si>
    <t>Acessórios diversos para montagem (fita adesiva, cola, arrebites, parafusos, silicone, etc)</t>
  </si>
  <si>
    <t>RETIRADA DOS EQUIPAMENTOS EXISTENTES</t>
  </si>
  <si>
    <t>Desativação e retirada do sistema de ar condicionado existente, a saber: 01(Uma) torre de Arrefecimento Alfaterme, 2 (duas) Moto-bombas de condensação 3.0CV, 02(dois) chiller  30TRs TRANE, completos com trocadores de calor, 3(tres) moto-bombas primárias, 2(duas) moto-bombas secundárias, 6(seis) trocadores de calor tipo Fan Coil, Tubulação de agua gelada e de condensação e quadros  eletricos. Limpeza geral do local e transporte de todo o material desmobilizado.</t>
  </si>
  <si>
    <t>Divisórias sanitárias</t>
  </si>
  <si>
    <t>Pelicula auto adesiva  dados padrão banrisul - máscara auto atendimento</t>
  </si>
  <si>
    <t>3.13</t>
  </si>
  <si>
    <t>3.14</t>
  </si>
  <si>
    <t>3.15</t>
  </si>
  <si>
    <t>Sifão rígido para lavatório cromado</t>
  </si>
  <si>
    <t>3.16</t>
  </si>
  <si>
    <t>Fornecimento de tapete 9mm, pelo cortado, 1200g/m², dimensão 2,70m x 3,00m, bordas costuradas, Norma ASTM 2859, Beaulieu, linha Baltimore, referência 922-BB2 ou equivalente técnico.</t>
  </si>
  <si>
    <t>Fechamento/adapatação lateral do duto derivação dos ramais em chapa de aço galvanizado bitola #24</t>
  </si>
  <si>
    <t>SUBTOTAL DE OBRAS</t>
  </si>
  <si>
    <t>18 - Os resíduos de materiais não recicláveis devem ser descartados seguindo as legislações ambientais, por transporte especializado, conforme orientações a seguir:</t>
  </si>
  <si>
    <t xml:space="preserve">   a - Empreiteiro deve se cadastrar como produtor de RCC (resíduo da construção civil). Rceberá um talonário da prefeitura;</t>
  </si>
  <si>
    <t xml:space="preserve">   b - Recolher os resíduos;</t>
  </si>
  <si>
    <t xml:space="preserve">   c - Descaracterizar qualquer menção ao Banrisul, de forma que não se consiga identificar;</t>
  </si>
  <si>
    <t xml:space="preserve">   d - Armazenar de forma que ocupe o mínimo espaço possível;</t>
  </si>
  <si>
    <t xml:space="preserve">   e - Contratar transporte habilitado para resíduo tipo II, cadastrado na prefeitura como habilitado para tal fim (ele deverá ter um talonário correspondente ao transporte de resíduo classe II);</t>
  </si>
  <si>
    <t xml:space="preserve">   f - Transportar os resíduos até um aterro para classe II;</t>
  </si>
  <si>
    <t xml:space="preserve">   g - Deverá ser retornado ao Banco: uma via do talonário do produtor do RCC onde têm a identificação do motorista e do aterro, uma via do transporte e uma via do recebimento pelo aterro. Todas as informações devem corresponder à via do produtor de RCC.</t>
  </si>
  <si>
    <t xml:space="preserve">5 - A garantia dos equipamentos de ar condicionado e porta detetora de metais deverá ser de 12 (doze) meses. </t>
  </si>
  <si>
    <t>XIII</t>
  </si>
  <si>
    <t xml:space="preserve">       - esquadrias de alumínio e vidro da fachada</t>
  </si>
  <si>
    <t>10.2.2</t>
  </si>
  <si>
    <t xml:space="preserve">       - forma para laje/cortina do reservatório - subsolo</t>
  </si>
  <si>
    <t>Instalações provisórias para mesas atendimento, trabalho e impressoras, com rede elétrica, lógica e telefonia.</t>
  </si>
  <si>
    <t xml:space="preserve">       - piso cerâmico com rodapé cerâmico</t>
  </si>
  <si>
    <t xml:space="preserve">    - desmontagem do leiaute da agencia, retirada  de todos os mobiliarios e quipamentos definido pela fiscalização do Banco.</t>
  </si>
  <si>
    <t xml:space="preserve">      - marmore interno - existente/manter/ recompor/complementar/lustrar</t>
  </si>
  <si>
    <t xml:space="preserve">      - Vidro temperado fixo </t>
  </si>
  <si>
    <t>Vidro e Película</t>
  </si>
  <si>
    <t>10.2.3</t>
  </si>
  <si>
    <t xml:space="preserve">      - Película Antivandalismo</t>
  </si>
  <si>
    <t xml:space="preserve">Painel ACM cor prata -  esquadrias fachada e negativo </t>
  </si>
  <si>
    <t>armário aéreo com 3 portas branco 120,0 x 50,0 x 30,0cm</t>
  </si>
  <si>
    <t>armário aéreo para microondas</t>
  </si>
  <si>
    <t xml:space="preserve">Alçapão metálico galvanizado com chapa e=3,00mm, cantoneira inferior  de 1 1/2 " x 1/8" e alças móveis para reserv. capatação do subsolo </t>
  </si>
  <si>
    <r>
      <t xml:space="preserve">5. CONDIÇÕES DE PAGAMENTO: </t>
    </r>
    <r>
      <rPr>
        <sz val="8"/>
        <rFont val="MS Sans Serif"/>
        <family val="2"/>
      </rPr>
      <t>Conforme serviço medido. Após fiscalização e aceite, será efetuado o pagamento à contratada, no 4º dia útil do mês subseqüente à entrega da nota fiscal/fatura correspondente.</t>
    </r>
  </si>
  <si>
    <t>Proteção de impermeabilização: argamassa cimento e areia (traço 1:5), espessura 2cm, estruturada com tela plástica</t>
  </si>
  <si>
    <t>Acessórios sanitário PPNE</t>
  </si>
  <si>
    <t>Administração Local para obras de médio porte, até 180 dias (1 engenheiro, 1 mestre de obras, despesa com alimentação, transporte e estadia) - para a área total de intervenção.</t>
  </si>
  <si>
    <r>
      <t xml:space="preserve">6. ANEXOS: </t>
    </r>
    <r>
      <rPr>
        <sz val="8"/>
        <rFont val="MS Sans Serif"/>
        <family val="2"/>
      </rPr>
      <t>Plantas, detalhamentos e memoriais serão disponibilizados em mídia portátil pela Unidade de Licitações e Compras.</t>
    </r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</si>
</sst>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0"/>
    <numFmt numFmtId="185" formatCode="#,##0.00;[Red]#,##0.00"/>
    <numFmt numFmtId="186" formatCode="#,##0.0"/>
    <numFmt numFmtId="187" formatCode="0.00;[Red]0.00"/>
    <numFmt numFmtId="188" formatCode="0;[Red]0"/>
    <numFmt numFmtId="189" formatCode="_-* #,##0.00\ _D_M_-;\-* #,##0.00\ _D_M_-;_-* &quot;-&quot;??\ _D_M_-;_-@_-"/>
    <numFmt numFmtId="190" formatCode="0.0"/>
    <numFmt numFmtId="191" formatCode="00.00"/>
    <numFmt numFmtId="192" formatCode="dd/mm/yy"/>
    <numFmt numFmtId="193" formatCode="0.000"/>
    <numFmt numFmtId="194" formatCode="[$-416]dddd\,\ dd&quot; de &quot;mmmm&quot; de &quot;yyyy"/>
    <numFmt numFmtId="195" formatCode="00000"/>
    <numFmt numFmtId="196" formatCode="&quot;Sim&quot;;&quot;Sim&quot;;&quot;Não&quot;"/>
    <numFmt numFmtId="197" formatCode="&quot;Verdadeiro&quot;;&quot;Verdadeiro&quot;;&quot;Falso&quot;"/>
    <numFmt numFmtId="198" formatCode="&quot;Ativar&quot;;&quot;Ativar&quot;;&quot;Desativar&quot;"/>
    <numFmt numFmtId="199" formatCode="[$€-2]\ #,##0.00_);[Red]\([$€-2]\ #,##0.00\)"/>
    <numFmt numFmtId="200" formatCode="_-* #,##0\ &quot;DM&quot;_-;\-* #,##0\ &quot;DM&quot;_-;_-* &quot;-&quot;\ &quot;DM&quot;_-;_-@_-"/>
    <numFmt numFmtId="201" formatCode="_-* #,##0\ _D_M_-;\-* #,##0\ _D_M_-;_-* &quot;-&quot;\ _D_M_-;_-@_-"/>
    <numFmt numFmtId="202" formatCode="_-* #,##0.00\ &quot;DM&quot;_-;\-* #,##0.00\ &quot;DM&quot;_-;_-* &quot;-&quot;??\ &quot;DM&quot;_-;_-@_-"/>
    <numFmt numFmtId="203" formatCode="_-* #,##0.00\ [$€]_-;\-* #,##0.00\ [$€]_-;_-* &quot;-&quot;??\ [$€]_-;_-@_-"/>
    <numFmt numFmtId="204" formatCode="&quot;R$ &quot;#,##0.00"/>
    <numFmt numFmtId="205" formatCode="#,##0.000"/>
    <numFmt numFmtId="206" formatCode="#,##0.0000"/>
    <numFmt numFmtId="207" formatCode="#,##0.00000"/>
    <numFmt numFmtId="208" formatCode="#,##0.000000"/>
    <numFmt numFmtId="209" formatCode="#,##0.0000000"/>
    <numFmt numFmtId="210" formatCode="[$-416]dddd\,\ d&quot; de &quot;mmmm&quot; de &quot;yyyy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0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10"/>
      <color indexed="8"/>
      <name val="MS Sans Serif"/>
      <family val="2"/>
    </font>
    <font>
      <sz val="10"/>
      <color indexed="53"/>
      <name val="MS Sans Serif"/>
      <family val="2"/>
    </font>
    <font>
      <sz val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203" fontId="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0" fillId="0" borderId="0" applyNumberFormat="0" applyBorder="0" applyAlignment="0">
      <protection/>
    </xf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3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0" fontId="0" fillId="0" borderId="0" applyFont="0" applyFill="0" applyBorder="0" applyAlignment="0" applyProtection="0"/>
    <xf numFmtId="40" fontId="0" fillId="0" borderId="0" applyFill="0" applyBorder="0" applyAlignment="0" applyProtection="0"/>
  </cellStyleXfs>
  <cellXfs count="358">
    <xf numFmtId="0" fontId="0" fillId="0" borderId="0" xfId="0" applyAlignment="1">
      <alignment/>
    </xf>
    <xf numFmtId="0" fontId="0" fillId="0" borderId="10" xfId="0" applyFont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vertical="top"/>
      <protection hidden="1"/>
    </xf>
    <xf numFmtId="0" fontId="0" fillId="0" borderId="10" xfId="0" applyFont="1" applyBorder="1" applyAlignment="1" applyProtection="1">
      <alignment vertical="top"/>
      <protection hidden="1"/>
    </xf>
    <xf numFmtId="0" fontId="0" fillId="0" borderId="10" xfId="0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left" vertical="center"/>
      <protection hidden="1"/>
    </xf>
    <xf numFmtId="0" fontId="0" fillId="0" borderId="10" xfId="0" applyFont="1" applyBorder="1" applyAlignment="1" applyProtection="1">
      <alignment vertical="top"/>
      <protection hidden="1"/>
    </xf>
    <xf numFmtId="4" fontId="0" fillId="0" borderId="10" xfId="0" applyNumberFormat="1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4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0" xfId="0" applyFont="1" applyFill="1" applyBorder="1" applyAlignment="1" applyProtection="1">
      <alignment vertical="center" wrapText="1"/>
      <protection hidden="1"/>
    </xf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Font="1" applyFill="1" applyBorder="1" applyAlignment="1" applyProtection="1">
      <alignment vertical="center" wrapText="1"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vertical="center"/>
      <protection hidden="1"/>
    </xf>
    <xf numFmtId="0" fontId="0" fillId="0" borderId="12" xfId="0" applyFont="1" applyFill="1" applyBorder="1" applyAlignment="1" applyProtection="1">
      <alignment vertical="center"/>
      <protection hidden="1"/>
    </xf>
    <xf numFmtId="0" fontId="1" fillId="0" borderId="12" xfId="0" applyFont="1" applyFill="1" applyBorder="1" applyAlignment="1" applyProtection="1">
      <alignment vertical="center"/>
      <protection hidden="1"/>
    </xf>
    <xf numFmtId="0" fontId="0" fillId="0" borderId="12" xfId="0" applyFont="1" applyFill="1" applyBorder="1" applyAlignment="1" applyProtection="1">
      <alignment vertical="top"/>
      <protection hidden="1"/>
    </xf>
    <xf numFmtId="0" fontId="0" fillId="0" borderId="12" xfId="0" applyFont="1" applyBorder="1" applyAlignment="1" applyProtection="1">
      <alignment vertical="top"/>
      <protection hidden="1"/>
    </xf>
    <xf numFmtId="0" fontId="0" fillId="0" borderId="12" xfId="0" applyFont="1" applyFill="1" applyBorder="1" applyAlignment="1" applyProtection="1">
      <alignment vertical="center"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2" fillId="0" borderId="12" xfId="0" applyFont="1" applyFill="1" applyBorder="1" applyAlignment="1" applyProtection="1">
      <alignment/>
      <protection hidden="1"/>
    </xf>
    <xf numFmtId="0" fontId="1" fillId="0" borderId="12" xfId="0" applyFont="1" applyFill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4" fontId="0" fillId="0" borderId="10" xfId="0" applyNumberFormat="1" applyFont="1" applyFill="1" applyBorder="1" applyAlignment="1" applyProtection="1">
      <alignment vertical="top"/>
      <protection locked="0"/>
    </xf>
    <xf numFmtId="4" fontId="0" fillId="0" borderId="10" xfId="0" applyNumberFormat="1" applyFont="1" applyBorder="1" applyAlignment="1" applyProtection="1">
      <alignment horizontal="right" vertical="center" wrapText="1"/>
      <protection locked="0"/>
    </xf>
    <xf numFmtId="4" fontId="1" fillId="33" borderId="10" xfId="0" applyNumberFormat="1" applyFont="1" applyFill="1" applyBorder="1" applyAlignment="1" applyProtection="1">
      <alignment horizontal="center" vertical="center"/>
      <protection hidden="1"/>
    </xf>
    <xf numFmtId="4" fontId="1" fillId="33" borderId="10" xfId="0" applyNumberFormat="1" applyFont="1" applyFill="1" applyBorder="1" applyAlignment="1" applyProtection="1">
      <alignment vertical="center"/>
      <protection hidden="1"/>
    </xf>
    <xf numFmtId="184" fontId="1" fillId="33" borderId="13" xfId="0" applyNumberFormat="1" applyFont="1" applyFill="1" applyBorder="1" applyAlignment="1" applyProtection="1">
      <alignment horizontal="center" vertical="center" wrapText="1"/>
      <protection hidden="1"/>
    </xf>
    <xf numFmtId="1" fontId="1" fillId="33" borderId="10" xfId="0" applyNumberFormat="1" applyFont="1" applyFill="1" applyBorder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vertical="center" wrapText="1"/>
      <protection hidden="1"/>
    </xf>
    <xf numFmtId="4" fontId="1" fillId="33" borderId="15" xfId="0" applyNumberFormat="1" applyFont="1" applyFill="1" applyBorder="1" applyAlignment="1" applyProtection="1">
      <alignment vertical="center"/>
      <protection hidden="1"/>
    </xf>
    <xf numFmtId="4" fontId="0" fillId="34" borderId="10" xfId="0" applyNumberFormat="1" applyFont="1" applyFill="1" applyBorder="1" applyAlignment="1" applyProtection="1">
      <alignment horizontal="right" vertical="center"/>
      <protection locked="0"/>
    </xf>
    <xf numFmtId="184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0" xfId="0" applyFont="1" applyFill="1" applyBorder="1" applyAlignment="1" applyProtection="1">
      <alignment horizontal="left" vertical="center" wrapText="1"/>
      <protection hidden="1"/>
    </xf>
    <xf numFmtId="4" fontId="0" fillId="0" borderId="10" xfId="0" applyNumberFormat="1" applyFont="1" applyFill="1" applyBorder="1" applyAlignment="1" applyProtection="1">
      <alignment horizontal="right" vertical="center" wrapText="1"/>
      <protection hidden="1"/>
    </xf>
    <xf numFmtId="4" fontId="0" fillId="0" borderId="15" xfId="67" applyNumberFormat="1" applyFont="1" applyFill="1" applyBorder="1" applyAlignment="1" applyProtection="1">
      <alignment horizontal="right" vertical="center" wrapText="1"/>
      <protection hidden="1"/>
    </xf>
    <xf numFmtId="0" fontId="0" fillId="0" borderId="10" xfId="0" applyFont="1" applyFill="1" applyBorder="1" applyAlignment="1" applyProtection="1">
      <alignment horizontal="left" vertical="center" wrapText="1"/>
      <protection hidden="1"/>
    </xf>
    <xf numFmtId="0" fontId="0" fillId="0" borderId="10" xfId="0" applyFont="1" applyBorder="1" applyAlignment="1" applyProtection="1">
      <alignment horizontal="left" vertical="top" wrapText="1"/>
      <protection hidden="1"/>
    </xf>
    <xf numFmtId="184" fontId="0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/>
      <protection hidden="1"/>
    </xf>
    <xf numFmtId="0" fontId="13" fillId="0" borderId="13" xfId="0" applyFont="1" applyFill="1" applyBorder="1" applyAlignment="1" applyProtection="1">
      <alignment horizontal="center" vertical="center" wrapText="1"/>
      <protection hidden="1"/>
    </xf>
    <xf numFmtId="0" fontId="13" fillId="34" borderId="13" xfId="0" applyFont="1" applyFill="1" applyBorder="1" applyAlignment="1" applyProtection="1">
      <alignment horizontal="center" vertical="center" wrapText="1"/>
      <protection hidden="1"/>
    </xf>
    <xf numFmtId="4" fontId="0" fillId="0" borderId="10" xfId="0" applyNumberFormat="1" applyBorder="1" applyAlignment="1" applyProtection="1">
      <alignment horizontal="right" vertical="center"/>
      <protection locked="0"/>
    </xf>
    <xf numFmtId="4" fontId="0" fillId="0" borderId="10" xfId="0" applyNumberFormat="1" applyBorder="1" applyAlignment="1" applyProtection="1">
      <alignment vertical="center"/>
      <protection locked="0"/>
    </xf>
    <xf numFmtId="1" fontId="1" fillId="34" borderId="13" xfId="0" applyNumberFormat="1" applyFont="1" applyFill="1" applyBorder="1" applyAlignment="1" applyProtection="1">
      <alignment horizontal="left" vertical="center"/>
      <protection hidden="1"/>
    </xf>
    <xf numFmtId="1" fontId="1" fillId="34" borderId="10" xfId="0" applyNumberFormat="1" applyFont="1" applyFill="1" applyBorder="1" applyAlignment="1" applyProtection="1">
      <alignment horizontal="left" vertical="center"/>
      <protection hidden="1"/>
    </xf>
    <xf numFmtId="4" fontId="1" fillId="34" borderId="10" xfId="0" applyNumberFormat="1" applyFont="1" applyFill="1" applyBorder="1" applyAlignment="1" applyProtection="1">
      <alignment horizontal="right" vertical="center"/>
      <protection hidden="1"/>
    </xf>
    <xf numFmtId="4" fontId="1" fillId="34" borderId="10" xfId="0" applyNumberFormat="1" applyFont="1" applyFill="1" applyBorder="1" applyAlignment="1" applyProtection="1">
      <alignment vertical="center"/>
      <protection hidden="1"/>
    </xf>
    <xf numFmtId="4" fontId="1" fillId="34" borderId="15" xfId="67" applyNumberFormat="1" applyFont="1" applyFill="1" applyBorder="1" applyAlignment="1" applyProtection="1">
      <alignment vertical="center"/>
      <protection hidden="1"/>
    </xf>
    <xf numFmtId="0" fontId="0" fillId="34" borderId="10" xfId="0" applyFont="1" applyFill="1" applyBorder="1" applyAlignment="1" applyProtection="1">
      <alignment vertical="center" wrapText="1"/>
      <protection hidden="1"/>
    </xf>
    <xf numFmtId="4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vertical="center" wrapText="1"/>
      <protection hidden="1"/>
    </xf>
    <xf numFmtId="4" fontId="1" fillId="34" borderId="10" xfId="0" applyNumberFormat="1" applyFont="1" applyFill="1" applyBorder="1" applyAlignment="1" applyProtection="1">
      <alignment horizontal="center" vertical="center"/>
      <protection hidden="1"/>
    </xf>
    <xf numFmtId="4" fontId="7" fillId="35" borderId="16" xfId="0" applyNumberFormat="1" applyFont="1" applyFill="1" applyBorder="1" applyAlignment="1" applyProtection="1">
      <alignment horizontal="center" vertical="center" wrapText="1"/>
      <protection hidden="1"/>
    </xf>
    <xf numFmtId="0" fontId="1" fillId="36" borderId="17" xfId="0" applyFont="1" applyFill="1" applyBorder="1" applyAlignment="1" applyProtection="1">
      <alignment horizontal="center" vertical="center" wrapText="1"/>
      <protection hidden="1"/>
    </xf>
    <xf numFmtId="0" fontId="1" fillId="36" borderId="11" xfId="0" applyFont="1" applyFill="1" applyBorder="1" applyAlignment="1" applyProtection="1">
      <alignment horizontal="center" vertical="center" wrapText="1"/>
      <protection hidden="1"/>
    </xf>
    <xf numFmtId="0" fontId="1" fillId="36" borderId="11" xfId="0" applyFont="1" applyFill="1" applyBorder="1" applyAlignment="1" applyProtection="1">
      <alignment horizontal="left" vertical="center" wrapText="1"/>
      <protection hidden="1"/>
    </xf>
    <xf numFmtId="4" fontId="0" fillId="36" borderId="11" xfId="0" applyNumberFormat="1" applyFill="1" applyBorder="1" applyAlignment="1" applyProtection="1">
      <alignment horizontal="center" vertical="center" wrapText="1"/>
      <protection hidden="1"/>
    </xf>
    <xf numFmtId="0" fontId="0" fillId="36" borderId="11" xfId="0" applyFill="1" applyBorder="1" applyAlignment="1" applyProtection="1">
      <alignment vertical="center" wrapText="1"/>
      <protection hidden="1"/>
    </xf>
    <xf numFmtId="4" fontId="1" fillId="36" borderId="11" xfId="0" applyNumberFormat="1" applyFont="1" applyFill="1" applyBorder="1" applyAlignment="1" applyProtection="1">
      <alignment horizontal="right" vertical="center" wrapText="1"/>
      <protection hidden="1"/>
    </xf>
    <xf numFmtId="0" fontId="0" fillId="36" borderId="18" xfId="0" applyFill="1" applyBorder="1" applyAlignment="1" applyProtection="1">
      <alignment horizontal="right" vertical="center" wrapText="1"/>
      <protection hidden="1"/>
    </xf>
    <xf numFmtId="184" fontId="1" fillId="37" borderId="13" xfId="0" applyNumberFormat="1" applyFont="1" applyFill="1" applyBorder="1" applyAlignment="1" applyProtection="1">
      <alignment horizontal="center" vertical="center" wrapText="1"/>
      <protection hidden="1"/>
    </xf>
    <xf numFmtId="1" fontId="1" fillId="37" borderId="10" xfId="0" applyNumberFormat="1" applyFont="1" applyFill="1" applyBorder="1" applyAlignment="1" applyProtection="1">
      <alignment horizontal="left" vertical="center" wrapText="1"/>
      <protection hidden="1"/>
    </xf>
    <xf numFmtId="0" fontId="3" fillId="37" borderId="10" xfId="0" applyFont="1" applyFill="1" applyBorder="1" applyAlignment="1" applyProtection="1">
      <alignment horizontal="left" vertical="center" wrapText="1"/>
      <protection hidden="1"/>
    </xf>
    <xf numFmtId="4" fontId="0" fillId="37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37" borderId="10" xfId="0" applyFont="1" applyFill="1" applyBorder="1" applyAlignment="1" applyProtection="1">
      <alignment horizontal="center" vertical="center" wrapText="1"/>
      <protection hidden="1"/>
    </xf>
    <xf numFmtId="4" fontId="0" fillId="37" borderId="10" xfId="0" applyNumberFormat="1" applyFont="1" applyFill="1" applyBorder="1" applyAlignment="1" applyProtection="1">
      <alignment horizontal="right" vertical="center" wrapText="1"/>
      <protection hidden="1"/>
    </xf>
    <xf numFmtId="4" fontId="1" fillId="37" borderId="15" xfId="67" applyNumberFormat="1" applyFont="1" applyFill="1" applyBorder="1" applyAlignment="1" applyProtection="1">
      <alignment horizontal="right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38" borderId="10" xfId="0" applyFont="1" applyFill="1" applyBorder="1" applyAlignment="1" applyProtection="1">
      <alignment horizontal="left" vertical="center" wrapText="1"/>
      <protection hidden="1"/>
    </xf>
    <xf numFmtId="4" fontId="0" fillId="34" borderId="10" xfId="0" applyNumberFormat="1" applyFont="1" applyFill="1" applyBorder="1" applyAlignment="1" applyProtection="1">
      <alignment horizontal="center" vertical="center" wrapText="1"/>
      <protection hidden="1"/>
    </xf>
    <xf numFmtId="4" fontId="0" fillId="38" borderId="15" xfId="67" applyNumberFormat="1" applyFont="1" applyFill="1" applyBorder="1" applyAlignment="1" applyProtection="1">
      <alignment horizontal="right" vertical="center" wrapText="1"/>
      <protection hidden="1"/>
    </xf>
    <xf numFmtId="1" fontId="0" fillId="34" borderId="10" xfId="0" applyNumberFormat="1" applyFont="1" applyFill="1" applyBorder="1" applyAlignment="1" applyProtection="1">
      <alignment horizontal="left" vertical="center" wrapText="1"/>
      <protection hidden="1"/>
    </xf>
    <xf numFmtId="0" fontId="0" fillId="34" borderId="10" xfId="0" applyFont="1" applyFill="1" applyBorder="1" applyAlignment="1" applyProtection="1">
      <alignment horizontal="left" vertical="center" wrapText="1"/>
      <protection hidden="1"/>
    </xf>
    <xf numFmtId="4" fontId="0" fillId="34" borderId="10" xfId="0" applyNumberFormat="1" applyFont="1" applyFill="1" applyBorder="1" applyAlignment="1" applyProtection="1">
      <alignment horizontal="right" vertical="center" wrapText="1"/>
      <protection hidden="1"/>
    </xf>
    <xf numFmtId="4" fontId="0" fillId="34" borderId="15" xfId="67" applyNumberFormat="1" applyFont="1" applyFill="1" applyBorder="1" applyAlignment="1" applyProtection="1">
      <alignment horizontal="right" vertical="center" wrapText="1"/>
      <protection hidden="1"/>
    </xf>
    <xf numFmtId="1" fontId="0" fillId="0" borderId="10" xfId="0" applyNumberFormat="1" applyFont="1" applyBorder="1" applyAlignment="1" applyProtection="1">
      <alignment horizontal="left" vertical="top"/>
      <protection hidden="1"/>
    </xf>
    <xf numFmtId="0" fontId="0" fillId="0" borderId="10" xfId="0" applyFont="1" applyBorder="1" applyAlignment="1" applyProtection="1">
      <alignment vertical="top" wrapText="1"/>
      <protection hidden="1"/>
    </xf>
    <xf numFmtId="4" fontId="0" fillId="0" borderId="10" xfId="0" applyNumberFormat="1" applyFont="1" applyFill="1" applyBorder="1" applyAlignment="1" applyProtection="1">
      <alignment horizontal="center" vertical="top"/>
      <protection hidden="1"/>
    </xf>
    <xf numFmtId="4" fontId="0" fillId="0" borderId="10" xfId="0" applyNumberFormat="1" applyFont="1" applyBorder="1" applyAlignment="1" applyProtection="1">
      <alignment horizontal="center" vertical="top"/>
      <protection hidden="1"/>
    </xf>
    <xf numFmtId="4" fontId="0" fillId="0" borderId="10" xfId="0" applyNumberFormat="1" applyFont="1" applyFill="1" applyBorder="1" applyAlignment="1" applyProtection="1">
      <alignment horizontal="right" vertical="top"/>
      <protection hidden="1"/>
    </xf>
    <xf numFmtId="0" fontId="0" fillId="0" borderId="10" xfId="0" applyFont="1" applyFill="1" applyBorder="1" applyAlignment="1" applyProtection="1">
      <alignment vertical="top" wrapText="1"/>
      <protection hidden="1"/>
    </xf>
    <xf numFmtId="4" fontId="0" fillId="0" borderId="15" xfId="67" applyNumberFormat="1" applyFont="1" applyFill="1" applyBorder="1" applyAlignment="1" applyProtection="1">
      <alignment horizontal="right" vertical="top"/>
      <protection hidden="1"/>
    </xf>
    <xf numFmtId="0" fontId="0" fillId="0" borderId="10" xfId="0" applyFont="1" applyFill="1" applyBorder="1" applyAlignment="1" applyProtection="1">
      <alignment wrapText="1"/>
      <protection hidden="1"/>
    </xf>
    <xf numFmtId="4" fontId="0" fillId="0" borderId="10" xfId="0" applyNumberFormat="1" applyFill="1" applyBorder="1" applyAlignment="1" applyProtection="1">
      <alignment horizontal="center" vertical="top"/>
      <protection hidden="1"/>
    </xf>
    <xf numFmtId="4" fontId="0" fillId="0" borderId="10" xfId="0" applyNumberFormat="1" applyFill="1" applyBorder="1" applyAlignment="1" applyProtection="1">
      <alignment vertical="top"/>
      <protection hidden="1"/>
    </xf>
    <xf numFmtId="4" fontId="0" fillId="0" borderId="15" xfId="67" applyNumberFormat="1" applyFill="1" applyBorder="1" applyAlignment="1" applyProtection="1">
      <alignment vertical="top"/>
      <protection hidden="1"/>
    </xf>
    <xf numFmtId="0" fontId="0" fillId="0" borderId="10" xfId="0" applyFill="1" applyBorder="1" applyAlignment="1" applyProtection="1">
      <alignment wrapText="1"/>
      <protection hidden="1"/>
    </xf>
    <xf numFmtId="4" fontId="0" fillId="0" borderId="10" xfId="0" applyNumberFormat="1" applyFill="1" applyBorder="1" applyAlignment="1" applyProtection="1">
      <alignment horizontal="right" vertical="top"/>
      <protection hidden="1"/>
    </xf>
    <xf numFmtId="1" fontId="0" fillId="0" borderId="10" xfId="0" applyNumberFormat="1" applyFont="1" applyFill="1" applyBorder="1" applyAlignment="1" applyProtection="1">
      <alignment horizontal="left" vertical="top"/>
      <protection hidden="1"/>
    </xf>
    <xf numFmtId="1" fontId="0" fillId="34" borderId="10" xfId="0" applyNumberFormat="1" applyFont="1" applyFill="1" applyBorder="1" applyAlignment="1" applyProtection="1">
      <alignment horizontal="left" vertical="top"/>
      <protection hidden="1"/>
    </xf>
    <xf numFmtId="0" fontId="0" fillId="34" borderId="10" xfId="0" applyFont="1" applyFill="1" applyBorder="1" applyAlignment="1" applyProtection="1">
      <alignment vertical="top" wrapText="1"/>
      <protection hidden="1"/>
    </xf>
    <xf numFmtId="4" fontId="0" fillId="34" borderId="10" xfId="0" applyNumberFormat="1" applyFont="1" applyFill="1" applyBorder="1" applyAlignment="1" applyProtection="1">
      <alignment horizontal="center" vertical="top"/>
      <protection hidden="1"/>
    </xf>
    <xf numFmtId="4" fontId="0" fillId="34" borderId="10" xfId="0" applyNumberFormat="1" applyFont="1" applyFill="1" applyBorder="1" applyAlignment="1" applyProtection="1">
      <alignment horizontal="right" vertical="top"/>
      <protection hidden="1"/>
    </xf>
    <xf numFmtId="4" fontId="0" fillId="34" borderId="15" xfId="67" applyNumberFormat="1" applyFont="1" applyFill="1" applyBorder="1" applyAlignment="1" applyProtection="1">
      <alignment horizontal="right" vertical="top"/>
      <protection hidden="1"/>
    </xf>
    <xf numFmtId="4" fontId="0" fillId="0" borderId="10" xfId="0" applyNumberFormat="1" applyFont="1" applyFill="1" applyBorder="1" applyAlignment="1" applyProtection="1">
      <alignment horizontal="left" vertical="center" wrapText="1"/>
      <protection hidden="1"/>
    </xf>
    <xf numFmtId="4" fontId="0" fillId="0" borderId="15" xfId="0" applyNumberFormat="1" applyFont="1" applyFill="1" applyBorder="1" applyAlignment="1" applyProtection="1">
      <alignment horizontal="left" vertical="center" wrapText="1"/>
      <protection hidden="1"/>
    </xf>
    <xf numFmtId="4" fontId="0" fillId="0" borderId="15" xfId="0" applyNumberFormat="1" applyFont="1" applyFill="1" applyBorder="1" applyAlignment="1" applyProtection="1">
      <alignment horizontal="right" vertical="center" wrapText="1"/>
      <protection hidden="1"/>
    </xf>
    <xf numFmtId="4" fontId="0" fillId="0" borderId="10" xfId="0" applyNumberFormat="1" applyFont="1" applyFill="1" applyBorder="1" applyAlignment="1" applyProtection="1">
      <alignment vertical="top"/>
      <protection hidden="1"/>
    </xf>
    <xf numFmtId="4" fontId="0" fillId="0" borderId="15" xfId="67" applyNumberFormat="1" applyFont="1" applyFill="1" applyBorder="1" applyAlignment="1" applyProtection="1">
      <alignment vertical="top"/>
      <protection hidden="1"/>
    </xf>
    <xf numFmtId="4" fontId="0" fillId="0" borderId="10" xfId="0" applyNumberFormat="1" applyFont="1" applyFill="1" applyBorder="1" applyAlignment="1" applyProtection="1">
      <alignment horizontal="center" wrapText="1"/>
      <protection hidden="1"/>
    </xf>
    <xf numFmtId="0" fontId="0" fillId="34" borderId="10" xfId="0" applyFont="1" applyFill="1" applyBorder="1" applyAlignment="1" applyProtection="1">
      <alignment wrapText="1"/>
      <protection hidden="1"/>
    </xf>
    <xf numFmtId="4" fontId="0" fillId="34" borderId="10" xfId="0" applyNumberFormat="1" applyFont="1" applyFill="1" applyBorder="1" applyAlignment="1" applyProtection="1">
      <alignment horizontal="center" wrapText="1"/>
      <protection hidden="1"/>
    </xf>
    <xf numFmtId="4" fontId="0" fillId="34" borderId="15" xfId="67" applyNumberFormat="1" applyFont="1" applyFill="1" applyBorder="1" applyAlignment="1" applyProtection="1">
      <alignment vertical="top"/>
      <protection hidden="1"/>
    </xf>
    <xf numFmtId="0" fontId="0" fillId="34" borderId="10" xfId="0" applyFont="1" applyFill="1" applyBorder="1" applyAlignment="1" applyProtection="1">
      <alignment horizontal="left" vertical="top" wrapText="1"/>
      <protection hidden="1"/>
    </xf>
    <xf numFmtId="1" fontId="0" fillId="34" borderId="10" xfId="0" applyNumberFormat="1" applyFill="1" applyBorder="1" applyAlignment="1" applyProtection="1">
      <alignment horizontal="left" vertical="top"/>
      <protection hidden="1"/>
    </xf>
    <xf numFmtId="0" fontId="0" fillId="34" borderId="10" xfId="0" applyFill="1" applyBorder="1" applyAlignment="1" applyProtection="1">
      <alignment vertical="top" wrapText="1"/>
      <protection hidden="1"/>
    </xf>
    <xf numFmtId="4" fontId="0" fillId="34" borderId="10" xfId="0" applyNumberFormat="1" applyFill="1" applyBorder="1" applyAlignment="1" applyProtection="1">
      <alignment horizontal="center" vertical="top"/>
      <protection hidden="1"/>
    </xf>
    <xf numFmtId="4" fontId="0" fillId="34" borderId="10" xfId="0" applyNumberFormat="1" applyFill="1" applyBorder="1" applyAlignment="1" applyProtection="1">
      <alignment vertical="top"/>
      <protection hidden="1"/>
    </xf>
    <xf numFmtId="4" fontId="0" fillId="34" borderId="15" xfId="67" applyNumberFormat="1" applyFill="1" applyBorder="1" applyAlignment="1" applyProtection="1">
      <alignment vertical="top"/>
      <protection hidden="1"/>
    </xf>
    <xf numFmtId="1" fontId="0" fillId="0" borderId="10" xfId="0" applyNumberFormat="1" applyBorder="1" applyAlignment="1" applyProtection="1">
      <alignment horizontal="left" vertical="top"/>
      <protection hidden="1"/>
    </xf>
    <xf numFmtId="4" fontId="0" fillId="0" borderId="10" xfId="0" applyNumberFormat="1" applyBorder="1" applyAlignment="1" applyProtection="1">
      <alignment horizontal="center" vertical="top"/>
      <protection hidden="1"/>
    </xf>
    <xf numFmtId="4" fontId="0" fillId="0" borderId="10" xfId="0" applyNumberFormat="1" applyBorder="1" applyAlignment="1" applyProtection="1">
      <alignment vertical="top"/>
      <protection hidden="1"/>
    </xf>
    <xf numFmtId="4" fontId="0" fillId="0" borderId="15" xfId="67" applyNumberFormat="1" applyBorder="1" applyAlignment="1" applyProtection="1">
      <alignment vertical="top"/>
      <protection hidden="1"/>
    </xf>
    <xf numFmtId="0" fontId="0" fillId="0" borderId="10" xfId="0" applyFill="1" applyBorder="1" applyAlignment="1" applyProtection="1">
      <alignment vertical="top" wrapText="1"/>
      <protection hidden="1"/>
    </xf>
    <xf numFmtId="0" fontId="0" fillId="0" borderId="10" xfId="0" applyFont="1" applyFill="1" applyBorder="1" applyAlignment="1" applyProtection="1" quotePrefix="1">
      <alignment wrapText="1"/>
      <protection hidden="1"/>
    </xf>
    <xf numFmtId="0" fontId="0" fillId="39" borderId="10" xfId="0" applyFont="1" applyFill="1" applyBorder="1" applyAlignment="1" applyProtection="1">
      <alignment/>
      <protection hidden="1"/>
    </xf>
    <xf numFmtId="1" fontId="0" fillId="0" borderId="10" xfId="0" applyNumberFormat="1" applyFont="1" applyFill="1" applyBorder="1" applyAlignment="1" applyProtection="1">
      <alignment horizontal="left" vertical="center"/>
      <protection hidden="1"/>
    </xf>
    <xf numFmtId="0" fontId="0" fillId="0" borderId="10" xfId="0" applyFont="1" applyFill="1" applyBorder="1" applyAlignment="1" applyProtection="1">
      <alignment horizontal="left" vertical="top" wrapText="1"/>
      <protection hidden="1"/>
    </xf>
    <xf numFmtId="184" fontId="0" fillId="0" borderId="13" xfId="0" applyNumberFormat="1" applyFont="1" applyFill="1" applyBorder="1" applyAlignment="1" applyProtection="1">
      <alignment horizontal="center" vertical="top"/>
      <protection hidden="1"/>
    </xf>
    <xf numFmtId="1" fontId="0" fillId="0" borderId="10" xfId="0" applyNumberFormat="1" applyFont="1" applyBorder="1" applyAlignment="1" applyProtection="1">
      <alignment horizontal="left" vertical="center"/>
      <protection hidden="1"/>
    </xf>
    <xf numFmtId="184" fontId="0" fillId="34" borderId="13" xfId="0" applyNumberFormat="1" applyFont="1" applyFill="1" applyBorder="1" applyAlignment="1" applyProtection="1">
      <alignment horizontal="center" vertical="top"/>
      <protection hidden="1"/>
    </xf>
    <xf numFmtId="1" fontId="0" fillId="34" borderId="10" xfId="0" applyNumberFormat="1" applyFont="1" applyFill="1" applyBorder="1" applyAlignment="1" applyProtection="1">
      <alignment horizontal="left" vertical="center"/>
      <protection hidden="1"/>
    </xf>
    <xf numFmtId="0" fontId="0" fillId="0" borderId="10" xfId="0" applyFont="1" applyFill="1" applyBorder="1" applyAlignment="1" applyProtection="1">
      <alignment horizontal="left"/>
      <protection hidden="1"/>
    </xf>
    <xf numFmtId="4" fontId="0" fillId="0" borderId="10" xfId="0" applyNumberFormat="1" applyFont="1" applyFill="1" applyBorder="1" applyAlignment="1" applyProtection="1">
      <alignment horizontal="center"/>
      <protection hidden="1"/>
    </xf>
    <xf numFmtId="0" fontId="0" fillId="34" borderId="10" xfId="0" applyFont="1" applyFill="1" applyBorder="1" applyAlignment="1" applyProtection="1">
      <alignment horizontal="left"/>
      <protection hidden="1"/>
    </xf>
    <xf numFmtId="4" fontId="0" fillId="34" borderId="10" xfId="0" applyNumberFormat="1" applyFont="1" applyFill="1" applyBorder="1" applyAlignment="1" applyProtection="1">
      <alignment horizontal="center"/>
      <protection hidden="1"/>
    </xf>
    <xf numFmtId="4" fontId="0" fillId="34" borderId="10" xfId="0" applyNumberFormat="1" applyFont="1" applyFill="1" applyBorder="1" applyAlignment="1" applyProtection="1">
      <alignment horizontal="center" vertical="center"/>
      <protection hidden="1"/>
    </xf>
    <xf numFmtId="184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184" fontId="0" fillId="35" borderId="13" xfId="0" applyNumberFormat="1" applyFont="1" applyFill="1" applyBorder="1" applyAlignment="1" applyProtection="1">
      <alignment horizontal="center" vertical="center" wrapText="1"/>
      <protection hidden="1"/>
    </xf>
    <xf numFmtId="1" fontId="0" fillId="35" borderId="10" xfId="0" applyNumberFormat="1" applyFont="1" applyFill="1" applyBorder="1" applyAlignment="1" applyProtection="1">
      <alignment horizontal="left" vertical="center" wrapText="1"/>
      <protection hidden="1"/>
    </xf>
    <xf numFmtId="0" fontId="1" fillId="35" borderId="10" xfId="0" applyFont="1" applyFill="1" applyBorder="1" applyAlignment="1" applyProtection="1">
      <alignment horizontal="left" vertical="center" wrapText="1"/>
      <protection hidden="1"/>
    </xf>
    <xf numFmtId="4" fontId="0" fillId="35" borderId="10" xfId="0" applyNumberFormat="1" applyFont="1" applyFill="1" applyBorder="1" applyAlignment="1" applyProtection="1">
      <alignment horizontal="center" vertical="center" wrapText="1"/>
      <protection hidden="1"/>
    </xf>
    <xf numFmtId="4" fontId="0" fillId="35" borderId="10" xfId="0" applyNumberFormat="1" applyFont="1" applyFill="1" applyBorder="1" applyAlignment="1" applyProtection="1">
      <alignment horizontal="center" vertical="center" wrapText="1"/>
      <protection hidden="1"/>
    </xf>
    <xf numFmtId="4" fontId="1" fillId="35" borderId="10" xfId="0" applyNumberFormat="1" applyFont="1" applyFill="1" applyBorder="1" applyAlignment="1" applyProtection="1">
      <alignment horizontal="right" vertical="center" wrapText="1"/>
      <protection hidden="1"/>
    </xf>
    <xf numFmtId="4" fontId="1" fillId="35" borderId="15" xfId="0" applyNumberFormat="1" applyFont="1" applyFill="1" applyBorder="1" applyAlignment="1" applyProtection="1">
      <alignment vertical="center" wrapText="1"/>
      <protection hidden="1"/>
    </xf>
    <xf numFmtId="1" fontId="1" fillId="37" borderId="13" xfId="0" applyNumberFormat="1" applyFont="1" applyFill="1" applyBorder="1" applyAlignment="1" applyProtection="1">
      <alignment horizontal="left" vertical="center" wrapText="1"/>
      <protection hidden="1"/>
    </xf>
    <xf numFmtId="4" fontId="0" fillId="37" borderId="15" xfId="67" applyNumberFormat="1" applyFont="1" applyFill="1" applyBorder="1" applyAlignment="1" applyProtection="1">
      <alignment horizontal="right" vertical="center" wrapText="1"/>
      <protection hidden="1"/>
    </xf>
    <xf numFmtId="0" fontId="0" fillId="0" borderId="13" xfId="0" applyFont="1" applyFill="1" applyBorder="1" applyAlignment="1" applyProtection="1">
      <alignment horizontal="left" vertical="center" wrapText="1"/>
      <protection hidden="1"/>
    </xf>
    <xf numFmtId="0" fontId="0" fillId="0" borderId="10" xfId="0" applyFill="1" applyBorder="1" applyAlignment="1" applyProtection="1">
      <alignment vertical="center" wrapText="1"/>
      <protection hidden="1"/>
    </xf>
    <xf numFmtId="4" fontId="0" fillId="0" borderId="10" xfId="0" applyNumberFormat="1" applyFill="1" applyBorder="1" applyAlignment="1" applyProtection="1">
      <alignment horizontal="center" vertical="center" wrapText="1"/>
      <protection hidden="1"/>
    </xf>
    <xf numFmtId="4" fontId="0" fillId="34" borderId="15" xfId="67" applyNumberFormat="1" applyFont="1" applyFill="1" applyBorder="1" applyAlignment="1" applyProtection="1">
      <alignment vertical="center" wrapText="1"/>
      <protection hidden="1"/>
    </xf>
    <xf numFmtId="4" fontId="0" fillId="34" borderId="15" xfId="67" applyNumberFormat="1" applyFont="1" applyFill="1" applyBorder="1" applyAlignment="1" applyProtection="1">
      <alignment vertical="center"/>
      <protection hidden="1"/>
    </xf>
    <xf numFmtId="4" fontId="0" fillId="34" borderId="15" xfId="67" applyNumberFormat="1" applyFont="1" applyFill="1" applyBorder="1" applyAlignment="1" applyProtection="1">
      <alignment horizontal="right" vertical="center"/>
      <protection hidden="1"/>
    </xf>
    <xf numFmtId="4" fontId="0" fillId="34" borderId="10" xfId="0" applyNumberFormat="1" applyFont="1" applyFill="1" applyBorder="1" applyAlignment="1" applyProtection="1">
      <alignment horizontal="center" vertical="top" wrapText="1"/>
      <protection hidden="1"/>
    </xf>
    <xf numFmtId="4" fontId="0" fillId="0" borderId="10" xfId="0" applyNumberFormat="1" applyFont="1" applyFill="1" applyBorder="1" applyAlignment="1" applyProtection="1">
      <alignment horizontal="center" vertical="top" wrapText="1"/>
      <protection hidden="1"/>
    </xf>
    <xf numFmtId="4" fontId="0" fillId="0" borderId="10" xfId="0" applyNumberFormat="1" applyFont="1" applyFill="1" applyBorder="1" applyAlignment="1" applyProtection="1">
      <alignment horizontal="right" vertical="center" wrapText="1"/>
      <protection hidden="1"/>
    </xf>
    <xf numFmtId="184" fontId="0" fillId="34" borderId="13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10" xfId="0" applyNumberFormat="1" applyFont="1" applyFill="1" applyBorder="1" applyAlignment="1" applyProtection="1">
      <alignment horizontal="left" vertical="center" wrapText="1"/>
      <protection hidden="1"/>
    </xf>
    <xf numFmtId="4" fontId="0" fillId="34" borderId="10" xfId="0" applyNumberFormat="1" applyFill="1" applyBorder="1" applyAlignment="1" applyProtection="1">
      <alignment horizontal="center" vertical="center" wrapText="1"/>
      <protection hidden="1"/>
    </xf>
    <xf numFmtId="4" fontId="0" fillId="0" borderId="10" xfId="0" applyNumberFormat="1" applyFont="1" applyFill="1" applyBorder="1" applyAlignment="1" applyProtection="1">
      <alignment vertical="center"/>
      <protection hidden="1"/>
    </xf>
    <xf numFmtId="4" fontId="0" fillId="0" borderId="15" xfId="67" applyNumberFormat="1" applyFont="1" applyFill="1" applyBorder="1" applyAlignment="1" applyProtection="1">
      <alignment vertical="center"/>
      <protection hidden="1"/>
    </xf>
    <xf numFmtId="0" fontId="0" fillId="0" borderId="10" xfId="0" applyNumberFormat="1" applyFont="1" applyFill="1" applyBorder="1" applyAlignment="1" applyProtection="1">
      <alignment vertical="center" wrapText="1"/>
      <protection hidden="1"/>
    </xf>
    <xf numFmtId="4" fontId="0" fillId="0" borderId="10" xfId="0" applyNumberFormat="1" applyFont="1" applyFill="1" applyBorder="1" applyAlignment="1" applyProtection="1">
      <alignment horizontal="right" vertical="center"/>
      <protection hidden="1"/>
    </xf>
    <xf numFmtId="4" fontId="0" fillId="34" borderId="10" xfId="0" applyNumberFormat="1" applyFont="1" applyFill="1" applyBorder="1" applyAlignment="1" applyProtection="1">
      <alignment horizontal="center" vertical="center" wrapText="1"/>
      <protection hidden="1"/>
    </xf>
    <xf numFmtId="184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184" fontId="0" fillId="35" borderId="13" xfId="0" applyNumberFormat="1" applyFont="1" applyFill="1" applyBorder="1" applyAlignment="1" applyProtection="1">
      <alignment horizontal="center" vertical="center" wrapText="1"/>
      <protection hidden="1"/>
    </xf>
    <xf numFmtId="1" fontId="0" fillId="35" borderId="10" xfId="0" applyNumberFormat="1" applyFont="1" applyFill="1" applyBorder="1" applyAlignment="1" applyProtection="1">
      <alignment horizontal="left" vertical="center" wrapText="1"/>
      <protection hidden="1"/>
    </xf>
    <xf numFmtId="0" fontId="1" fillId="35" borderId="10" xfId="0" applyFont="1" applyFill="1" applyBorder="1" applyAlignment="1" applyProtection="1">
      <alignment horizontal="left" vertical="center" wrapText="1"/>
      <protection hidden="1"/>
    </xf>
    <xf numFmtId="4" fontId="0" fillId="35" borderId="10" xfId="0" applyNumberFormat="1" applyFont="1" applyFill="1" applyBorder="1" applyAlignment="1" applyProtection="1">
      <alignment horizontal="center" vertical="center" wrapText="1"/>
      <protection hidden="1"/>
    </xf>
    <xf numFmtId="4" fontId="1" fillId="35" borderId="10" xfId="0" applyNumberFormat="1" applyFont="1" applyFill="1" applyBorder="1" applyAlignment="1" applyProtection="1">
      <alignment horizontal="right" vertical="center" wrapText="1"/>
      <protection hidden="1"/>
    </xf>
    <xf numFmtId="1" fontId="1" fillId="0" borderId="13" xfId="0" applyNumberFormat="1" applyFont="1" applyFill="1" applyBorder="1" applyAlignment="1" applyProtection="1">
      <alignment horizontal="left" vertical="center" wrapText="1"/>
      <protection hidden="1"/>
    </xf>
    <xf numFmtId="1" fontId="0" fillId="0" borderId="10" xfId="0" applyNumberFormat="1" applyFont="1" applyBorder="1" applyAlignment="1" applyProtection="1">
      <alignment horizontal="left" vertical="top"/>
      <protection hidden="1"/>
    </xf>
    <xf numFmtId="0" fontId="0" fillId="0" borderId="10" xfId="0" applyFont="1" applyBorder="1" applyAlignment="1" applyProtection="1">
      <alignment vertical="top" wrapText="1"/>
      <protection hidden="1"/>
    </xf>
    <xf numFmtId="4" fontId="0" fillId="0" borderId="10" xfId="0" applyNumberFormat="1" applyFont="1" applyBorder="1" applyAlignment="1" applyProtection="1">
      <alignment horizontal="center" vertical="top"/>
      <protection hidden="1"/>
    </xf>
    <xf numFmtId="4" fontId="0" fillId="0" borderId="10" xfId="0" applyNumberFormat="1" applyFont="1" applyBorder="1" applyAlignment="1" applyProtection="1">
      <alignment vertical="top"/>
      <protection hidden="1"/>
    </xf>
    <xf numFmtId="4" fontId="0" fillId="0" borderId="15" xfId="67" applyNumberFormat="1" applyFont="1" applyBorder="1" applyAlignment="1" applyProtection="1">
      <alignment vertical="top"/>
      <protection hidden="1"/>
    </xf>
    <xf numFmtId="0" fontId="0" fillId="0" borderId="10" xfId="0" applyFont="1" applyFill="1" applyBorder="1" applyAlignment="1" applyProtection="1">
      <alignment wrapText="1"/>
      <protection hidden="1"/>
    </xf>
    <xf numFmtId="0" fontId="0" fillId="0" borderId="10" xfId="0" applyFont="1" applyFill="1" applyBorder="1" applyAlignment="1" applyProtection="1">
      <alignment vertical="top" wrapText="1"/>
      <protection hidden="1"/>
    </xf>
    <xf numFmtId="0" fontId="0" fillId="0" borderId="10" xfId="0" applyFont="1" applyFill="1" applyBorder="1" applyAlignment="1" applyProtection="1">
      <alignment horizontal="left" vertical="center" wrapText="1"/>
      <protection hidden="1"/>
    </xf>
    <xf numFmtId="4" fontId="0" fillId="0" borderId="10" xfId="0" applyNumberFormat="1" applyFont="1" applyBorder="1" applyAlignment="1" applyProtection="1">
      <alignment horizontal="center" vertical="center" wrapText="1"/>
      <protection hidden="1"/>
    </xf>
    <xf numFmtId="4" fontId="0" fillId="0" borderId="15" xfId="67" applyNumberFormat="1" applyFont="1" applyFill="1" applyBorder="1" applyAlignment="1" applyProtection="1">
      <alignment horizontal="right" vertical="center" wrapText="1"/>
      <protection hidden="1"/>
    </xf>
    <xf numFmtId="4" fontId="0" fillId="0" borderId="10" xfId="0" applyNumberFormat="1" applyFont="1" applyFill="1" applyBorder="1" applyAlignment="1" applyProtection="1">
      <alignment horizontal="center" vertical="top"/>
      <protection hidden="1"/>
    </xf>
    <xf numFmtId="4" fontId="0" fillId="0" borderId="15" xfId="67" applyNumberFormat="1" applyFont="1" applyFill="1" applyBorder="1" applyAlignment="1" applyProtection="1">
      <alignment horizontal="right" vertical="top"/>
      <protection hidden="1"/>
    </xf>
    <xf numFmtId="0" fontId="0" fillId="40" borderId="10" xfId="0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left"/>
      <protection hidden="1"/>
    </xf>
    <xf numFmtId="0" fontId="0" fillId="40" borderId="10" xfId="0" applyFont="1" applyFill="1" applyBorder="1" applyAlignment="1" applyProtection="1">
      <alignment vertical="center" wrapText="1"/>
      <protection hidden="1"/>
    </xf>
    <xf numFmtId="0" fontId="0" fillId="40" borderId="10" xfId="0" applyFont="1" applyFill="1" applyBorder="1" applyAlignment="1" applyProtection="1">
      <alignment horizontal="left" vertical="center" wrapText="1"/>
      <protection hidden="1"/>
    </xf>
    <xf numFmtId="0" fontId="1" fillId="35" borderId="10" xfId="0" applyFont="1" applyFill="1" applyBorder="1" applyAlignment="1" applyProtection="1">
      <alignment vertical="center" wrapText="1"/>
      <protection hidden="1"/>
    </xf>
    <xf numFmtId="4" fontId="1" fillId="35" borderId="10" xfId="0" applyNumberFormat="1" applyFont="1" applyFill="1" applyBorder="1" applyAlignment="1" applyProtection="1">
      <alignment vertical="center" wrapText="1"/>
      <protection hidden="1"/>
    </xf>
    <xf numFmtId="0" fontId="0" fillId="0" borderId="10" xfId="0" applyBorder="1" applyAlignment="1" applyProtection="1">
      <alignment vertical="top" wrapText="1"/>
      <protection hidden="1"/>
    </xf>
    <xf numFmtId="184" fontId="0" fillId="35" borderId="13" xfId="0" applyNumberFormat="1" applyFont="1" applyFill="1" applyBorder="1" applyAlignment="1" applyProtection="1">
      <alignment horizontal="center" vertical="center" wrapText="1"/>
      <protection hidden="1"/>
    </xf>
    <xf numFmtId="1" fontId="0" fillId="35" borderId="10" xfId="0" applyNumberFormat="1" applyFont="1" applyFill="1" applyBorder="1" applyAlignment="1" applyProtection="1">
      <alignment horizontal="left" vertical="center" wrapText="1"/>
      <protection hidden="1"/>
    </xf>
    <xf numFmtId="0" fontId="1" fillId="35" borderId="10" xfId="0" applyFont="1" applyFill="1" applyBorder="1" applyAlignment="1" applyProtection="1">
      <alignment vertical="center" wrapText="1"/>
      <protection hidden="1"/>
    </xf>
    <xf numFmtId="4" fontId="1" fillId="35" borderId="10" xfId="0" applyNumberFormat="1" applyFont="1" applyFill="1" applyBorder="1" applyAlignment="1" applyProtection="1">
      <alignment vertical="center" wrapText="1"/>
      <protection hidden="1"/>
    </xf>
    <xf numFmtId="184" fontId="2" fillId="41" borderId="13" xfId="0" applyNumberFormat="1" applyFont="1" applyFill="1" applyBorder="1" applyAlignment="1" applyProtection="1">
      <alignment horizontal="center" vertical="center" wrapText="1"/>
      <protection hidden="1"/>
    </xf>
    <xf numFmtId="1" fontId="2" fillId="41" borderId="10" xfId="0" applyNumberFormat="1" applyFont="1" applyFill="1" applyBorder="1" applyAlignment="1" applyProtection="1">
      <alignment horizontal="left" vertical="center" wrapText="1"/>
      <protection hidden="1"/>
    </xf>
    <xf numFmtId="0" fontId="3" fillId="41" borderId="10" xfId="0" applyFont="1" applyFill="1" applyBorder="1" applyAlignment="1" applyProtection="1">
      <alignment vertical="center" wrapText="1"/>
      <protection hidden="1"/>
    </xf>
    <xf numFmtId="4" fontId="2" fillId="41" borderId="10" xfId="0" applyNumberFormat="1" applyFont="1" applyFill="1" applyBorder="1" applyAlignment="1" applyProtection="1">
      <alignment horizontal="center" vertical="center" wrapText="1"/>
      <protection hidden="1"/>
    </xf>
    <xf numFmtId="4" fontId="3" fillId="41" borderId="10" xfId="0" applyNumberFormat="1" applyFont="1" applyFill="1" applyBorder="1" applyAlignment="1" applyProtection="1">
      <alignment vertical="center" wrapText="1"/>
      <protection hidden="1"/>
    </xf>
    <xf numFmtId="4" fontId="3" fillId="41" borderId="15" xfId="0" applyNumberFormat="1" applyFont="1" applyFill="1" applyBorder="1" applyAlignment="1" applyProtection="1">
      <alignment vertical="center" wrapText="1"/>
      <protection hidden="1"/>
    </xf>
    <xf numFmtId="1" fontId="1" fillId="37" borderId="10" xfId="0" applyNumberFormat="1" applyFont="1" applyFill="1" applyBorder="1" applyAlignment="1" applyProtection="1">
      <alignment horizontal="left" vertical="top"/>
      <protection hidden="1"/>
    </xf>
    <xf numFmtId="0" fontId="3" fillId="37" borderId="10" xfId="0" applyFont="1" applyFill="1" applyBorder="1" applyAlignment="1" applyProtection="1">
      <alignment vertical="top" wrapText="1"/>
      <protection hidden="1"/>
    </xf>
    <xf numFmtId="4" fontId="1" fillId="37" borderId="10" xfId="0" applyNumberFormat="1" applyFont="1" applyFill="1" applyBorder="1" applyAlignment="1" applyProtection="1">
      <alignment horizontal="center" vertical="top"/>
      <protection hidden="1"/>
    </xf>
    <xf numFmtId="4" fontId="1" fillId="37" borderId="10" xfId="0" applyNumberFormat="1" applyFont="1" applyFill="1" applyBorder="1" applyAlignment="1" applyProtection="1">
      <alignment vertical="top"/>
      <protection hidden="1"/>
    </xf>
    <xf numFmtId="4" fontId="1" fillId="37" borderId="15" xfId="67" applyNumberFormat="1" applyFont="1" applyFill="1" applyBorder="1" applyAlignment="1" applyProtection="1">
      <alignment vertical="top"/>
      <protection hidden="1"/>
    </xf>
    <xf numFmtId="184" fontId="12" fillId="0" borderId="13" xfId="0" applyNumberFormat="1" applyFont="1" applyFill="1" applyBorder="1" applyAlignment="1" applyProtection="1">
      <alignment horizontal="center" vertical="top"/>
      <protection hidden="1"/>
    </xf>
    <xf numFmtId="4" fontId="0" fillId="0" borderId="10" xfId="0" applyNumberFormat="1" applyFont="1" applyFill="1" applyBorder="1" applyAlignment="1" applyProtection="1">
      <alignment/>
      <protection hidden="1"/>
    </xf>
    <xf numFmtId="4" fontId="0" fillId="0" borderId="10" xfId="0" applyNumberFormat="1" applyFont="1" applyFill="1" applyBorder="1" applyAlignment="1" applyProtection="1">
      <alignment horizontal="center" vertical="center"/>
      <protection hidden="1"/>
    </xf>
    <xf numFmtId="4" fontId="0" fillId="0" borderId="15" xfId="0" applyNumberFormat="1" applyFont="1" applyFill="1" applyBorder="1" applyAlignment="1" applyProtection="1">
      <alignment horizontal="right" vertical="center"/>
      <protection hidden="1"/>
    </xf>
    <xf numFmtId="4" fontId="0" fillId="0" borderId="15" xfId="67" applyNumberFormat="1" applyBorder="1" applyAlignment="1" applyProtection="1">
      <alignment vertical="center"/>
      <protection hidden="1"/>
    </xf>
    <xf numFmtId="0" fontId="0" fillId="0" borderId="10" xfId="0" applyNumberFormat="1" applyFont="1" applyFill="1" applyBorder="1" applyAlignment="1" applyProtection="1">
      <alignment horizontal="left" vertical="top"/>
      <protection hidden="1"/>
    </xf>
    <xf numFmtId="0" fontId="11" fillId="0" borderId="10" xfId="0" applyFont="1" applyFill="1" applyBorder="1" applyAlignment="1" applyProtection="1">
      <alignment vertical="top" wrapText="1"/>
      <protection hidden="1"/>
    </xf>
    <xf numFmtId="184" fontId="12" fillId="36" borderId="13" xfId="0" applyNumberFormat="1" applyFont="1" applyFill="1" applyBorder="1" applyAlignment="1" applyProtection="1">
      <alignment horizontal="center" vertical="top"/>
      <protection hidden="1"/>
    </xf>
    <xf numFmtId="1" fontId="0" fillId="36" borderId="10" xfId="0" applyNumberFormat="1" applyFont="1" applyFill="1" applyBorder="1" applyAlignment="1" applyProtection="1">
      <alignment horizontal="left" vertical="top"/>
      <protection hidden="1"/>
    </xf>
    <xf numFmtId="0" fontId="1" fillId="36" borderId="10" xfId="0" applyFont="1" applyFill="1" applyBorder="1" applyAlignment="1" applyProtection="1">
      <alignment vertical="top" wrapText="1"/>
      <protection hidden="1"/>
    </xf>
    <xf numFmtId="4" fontId="0" fillId="36" borderId="10" xfId="0" applyNumberFormat="1" applyFont="1" applyFill="1" applyBorder="1" applyAlignment="1" applyProtection="1">
      <alignment horizontal="center" vertical="top"/>
      <protection hidden="1"/>
    </xf>
    <xf numFmtId="4" fontId="1" fillId="36" borderId="10" xfId="0" applyNumberFormat="1" applyFont="1" applyFill="1" applyBorder="1" applyAlignment="1" applyProtection="1">
      <alignment/>
      <protection hidden="1"/>
    </xf>
    <xf numFmtId="4" fontId="1" fillId="36" borderId="15" xfId="67" applyNumberFormat="1" applyFont="1" applyFill="1" applyBorder="1" applyAlignment="1" applyProtection="1">
      <alignment vertical="top"/>
      <protection hidden="1"/>
    </xf>
    <xf numFmtId="184" fontId="12" fillId="37" borderId="13" xfId="0" applyNumberFormat="1" applyFont="1" applyFill="1" applyBorder="1" applyAlignment="1" applyProtection="1">
      <alignment horizontal="center" vertical="top"/>
      <protection hidden="1"/>
    </xf>
    <xf numFmtId="4" fontId="0" fillId="0" borderId="10" xfId="0" applyNumberFormat="1" applyFont="1" applyFill="1" applyBorder="1" applyAlignment="1" applyProtection="1">
      <alignment vertical="center" wrapText="1"/>
      <protection hidden="1"/>
    </xf>
    <xf numFmtId="0" fontId="0" fillId="0" borderId="10" xfId="0" applyNumberFormat="1" applyFont="1" applyFill="1" applyBorder="1" applyAlignment="1" applyProtection="1">
      <alignment horizontal="left" vertical="center"/>
      <protection hidden="1"/>
    </xf>
    <xf numFmtId="0" fontId="11" fillId="0" borderId="10" xfId="0" applyFont="1" applyFill="1" applyBorder="1" applyAlignment="1" applyProtection="1">
      <alignment/>
      <protection hidden="1"/>
    </xf>
    <xf numFmtId="4" fontId="11" fillId="0" borderId="10" xfId="0" applyNumberFormat="1" applyFont="1" applyFill="1" applyBorder="1" applyAlignment="1" applyProtection="1">
      <alignment horizontal="center"/>
      <protection hidden="1"/>
    </xf>
    <xf numFmtId="0" fontId="11" fillId="0" borderId="10" xfId="0" applyFont="1" applyFill="1" applyBorder="1" applyAlignment="1" applyProtection="1">
      <alignment horizontal="left" vertical="top" wrapText="1"/>
      <protection hidden="1"/>
    </xf>
    <xf numFmtId="4" fontId="11" fillId="0" borderId="10" xfId="0" applyNumberFormat="1" applyFont="1" applyFill="1" applyBorder="1" applyAlignment="1" applyProtection="1">
      <alignment horizontal="center" vertical="center"/>
      <protection hidden="1"/>
    </xf>
    <xf numFmtId="1" fontId="0" fillId="36" borderId="10" xfId="0" applyNumberFormat="1" applyFill="1" applyBorder="1" applyAlignment="1" applyProtection="1">
      <alignment horizontal="left" vertical="top"/>
      <protection hidden="1"/>
    </xf>
    <xf numFmtId="4" fontId="0" fillId="36" borderId="10" xfId="0" applyNumberFormat="1" applyFill="1" applyBorder="1" applyAlignment="1" applyProtection="1">
      <alignment horizontal="center" vertical="top"/>
      <protection hidden="1"/>
    </xf>
    <xf numFmtId="1" fontId="0" fillId="0" borderId="10" xfId="0" applyNumberFormat="1" applyFill="1" applyBorder="1" applyAlignment="1" applyProtection="1">
      <alignment horizontal="left" vertical="top"/>
      <protection hidden="1"/>
    </xf>
    <xf numFmtId="1" fontId="11" fillId="0" borderId="10" xfId="0" applyNumberFormat="1" applyFont="1" applyFill="1" applyBorder="1" applyAlignment="1" applyProtection="1">
      <alignment horizontal="left" vertical="center"/>
      <protection hidden="1"/>
    </xf>
    <xf numFmtId="0" fontId="11" fillId="0" borderId="10" xfId="0" applyFont="1" applyFill="1" applyBorder="1" applyAlignment="1" applyProtection="1">
      <alignment vertical="center" wrapText="1"/>
      <protection hidden="1"/>
    </xf>
    <xf numFmtId="4" fontId="0" fillId="0" borderId="15" xfId="67" applyNumberFormat="1" applyFont="1" applyFill="1" applyBorder="1" applyAlignment="1" applyProtection="1">
      <alignment vertical="top"/>
      <protection hidden="1"/>
    </xf>
    <xf numFmtId="4" fontId="0" fillId="0" borderId="15" xfId="67" applyNumberFormat="1" applyFont="1" applyFill="1" applyBorder="1" applyAlignment="1" applyProtection="1">
      <alignment vertical="center"/>
      <protection hidden="1"/>
    </xf>
    <xf numFmtId="4" fontId="0" fillId="0" borderId="10" xfId="0" applyNumberFormat="1" applyFill="1" applyBorder="1" applyAlignment="1" applyProtection="1">
      <alignment horizontal="center" vertical="center"/>
      <protection hidden="1"/>
    </xf>
    <xf numFmtId="184" fontId="0" fillId="36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36" borderId="10" xfId="0" applyFont="1" applyFill="1" applyBorder="1" applyAlignment="1" applyProtection="1">
      <alignment/>
      <protection hidden="1"/>
    </xf>
    <xf numFmtId="1" fontId="2" fillId="41" borderId="10" xfId="0" applyNumberFormat="1" applyFont="1" applyFill="1" applyBorder="1" applyAlignment="1" applyProtection="1">
      <alignment horizontal="left" vertical="top"/>
      <protection hidden="1"/>
    </xf>
    <xf numFmtId="0" fontId="3" fillId="41" borderId="10" xfId="0" applyFont="1" applyFill="1" applyBorder="1" applyAlignment="1" applyProtection="1">
      <alignment wrapText="1"/>
      <protection hidden="1"/>
    </xf>
    <xf numFmtId="4" fontId="2" fillId="41" borderId="10" xfId="0" applyNumberFormat="1" applyFont="1" applyFill="1" applyBorder="1" applyAlignment="1" applyProtection="1">
      <alignment horizontal="center" vertical="top"/>
      <protection hidden="1"/>
    </xf>
    <xf numFmtId="4" fontId="3" fillId="41" borderId="10" xfId="0" applyNumberFormat="1" applyFont="1" applyFill="1" applyBorder="1" applyAlignment="1" applyProtection="1">
      <alignment/>
      <protection hidden="1"/>
    </xf>
    <xf numFmtId="4" fontId="3" fillId="41" borderId="15" xfId="0" applyNumberFormat="1" applyFont="1" applyFill="1" applyBorder="1" applyAlignment="1" applyProtection="1">
      <alignment/>
      <protection hidden="1"/>
    </xf>
    <xf numFmtId="184" fontId="2" fillId="37" borderId="13" xfId="0" applyNumberFormat="1" applyFont="1" applyFill="1" applyBorder="1" applyAlignment="1" applyProtection="1">
      <alignment horizontal="center" vertical="center" wrapText="1"/>
      <protection hidden="1"/>
    </xf>
    <xf numFmtId="1" fontId="1" fillId="37" borderId="10" xfId="0" applyNumberFormat="1" applyFont="1" applyFill="1" applyBorder="1" applyAlignment="1" applyProtection="1">
      <alignment horizontal="left" vertical="top" wrapText="1"/>
      <protection hidden="1"/>
    </xf>
    <xf numFmtId="0" fontId="3" fillId="37" borderId="10" xfId="0" applyFont="1" applyFill="1" applyBorder="1" applyAlignment="1" applyProtection="1">
      <alignment horizontal="left" wrapText="1"/>
      <protection hidden="1"/>
    </xf>
    <xf numFmtId="4" fontId="2" fillId="37" borderId="10" xfId="67" applyNumberFormat="1" applyFont="1" applyFill="1" applyBorder="1" applyAlignment="1" applyProtection="1">
      <alignment horizontal="center" wrapText="1"/>
      <protection hidden="1"/>
    </xf>
    <xf numFmtId="4" fontId="2" fillId="37" borderId="10" xfId="0" applyNumberFormat="1" applyFont="1" applyFill="1" applyBorder="1" applyAlignment="1" applyProtection="1">
      <alignment wrapText="1"/>
      <protection hidden="1"/>
    </xf>
    <xf numFmtId="4" fontId="2" fillId="37" borderId="15" xfId="0" applyNumberFormat="1" applyFont="1" applyFill="1" applyBorder="1" applyAlignment="1" applyProtection="1">
      <alignment wrapText="1"/>
      <protection hidden="1"/>
    </xf>
    <xf numFmtId="184" fontId="0" fillId="0" borderId="13" xfId="0" applyNumberFormat="1" applyBorder="1" applyAlignment="1" applyProtection="1">
      <alignment horizontal="center" vertical="top"/>
      <protection hidden="1"/>
    </xf>
    <xf numFmtId="1" fontId="1" fillId="0" borderId="10" xfId="0" applyNumberFormat="1" applyFont="1" applyBorder="1" applyAlignment="1" applyProtection="1">
      <alignment horizontal="left" vertical="center"/>
      <protection hidden="1"/>
    </xf>
    <xf numFmtId="0" fontId="1" fillId="0" borderId="10" xfId="0" applyFont="1" applyBorder="1" applyAlignment="1" applyProtection="1">
      <alignment vertical="top" wrapText="1"/>
      <protection hidden="1"/>
    </xf>
    <xf numFmtId="4" fontId="0" fillId="0" borderId="10" xfId="0" applyNumberFormat="1" applyBorder="1" applyAlignment="1" applyProtection="1">
      <alignment horizontal="center" vertical="center"/>
      <protection hidden="1"/>
    </xf>
    <xf numFmtId="4" fontId="0" fillId="0" borderId="10" xfId="0" applyNumberFormat="1" applyBorder="1" applyAlignment="1" applyProtection="1">
      <alignment vertical="center"/>
      <protection hidden="1"/>
    </xf>
    <xf numFmtId="184" fontId="0" fillId="0" borderId="13" xfId="0" applyNumberFormat="1" applyBorder="1" applyAlignment="1" applyProtection="1">
      <alignment horizontal="center" vertical="center"/>
      <protection hidden="1"/>
    </xf>
    <xf numFmtId="0" fontId="0" fillId="0" borderId="10" xfId="0" applyNumberFormat="1" applyFont="1" applyBorder="1" applyAlignment="1" applyProtection="1">
      <alignment horizontal="left" vertical="center"/>
      <protection hidden="1"/>
    </xf>
    <xf numFmtId="0" fontId="0" fillId="0" borderId="10" xfId="0" applyFont="1" applyFill="1" applyBorder="1" applyAlignment="1" applyProtection="1">
      <alignment horizontal="distributed" vertical="top" wrapText="1"/>
      <protection hidden="1"/>
    </xf>
    <xf numFmtId="4" fontId="0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/>
      <protection hidden="1"/>
    </xf>
    <xf numFmtId="4" fontId="0" fillId="0" borderId="10" xfId="0" applyNumberFormat="1" applyFont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left" wrapText="1"/>
      <protection hidden="1"/>
    </xf>
    <xf numFmtId="0" fontId="0" fillId="0" borderId="13" xfId="0" applyFill="1" applyBorder="1" applyAlignment="1" applyProtection="1">
      <alignment wrapText="1"/>
      <protection hidden="1"/>
    </xf>
    <xf numFmtId="4" fontId="0" fillId="0" borderId="10" xfId="0" applyNumberFormat="1" applyFill="1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1" fillId="0" borderId="10" xfId="0" applyNumberFormat="1" applyFont="1" applyBorder="1" applyAlignment="1" applyProtection="1">
      <alignment horizontal="left" vertical="center"/>
      <protection hidden="1"/>
    </xf>
    <xf numFmtId="0" fontId="1" fillId="0" borderId="10" xfId="0" applyFont="1" applyFill="1" applyBorder="1" applyAlignment="1" applyProtection="1">
      <alignment horizontal="left" wrapText="1"/>
      <protection hidden="1"/>
    </xf>
    <xf numFmtId="4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4" fontId="1" fillId="0" borderId="10" xfId="0" applyNumberFormat="1" applyFont="1" applyFill="1" applyBorder="1" applyAlignment="1" applyProtection="1">
      <alignment horizontal="center" wrapText="1"/>
      <protection hidden="1"/>
    </xf>
    <xf numFmtId="4" fontId="1" fillId="0" borderId="10" xfId="67" applyNumberFormat="1" applyFont="1" applyFill="1" applyBorder="1" applyAlignment="1" applyProtection="1">
      <alignment wrapText="1"/>
      <protection hidden="1"/>
    </xf>
    <xf numFmtId="4" fontId="1" fillId="0" borderId="15" xfId="67" applyNumberFormat="1" applyFont="1" applyFill="1" applyBorder="1" applyAlignment="1" applyProtection="1">
      <alignment horizontal="right" wrapText="1"/>
      <protection hidden="1"/>
    </xf>
    <xf numFmtId="184" fontId="3" fillId="36" borderId="13" xfId="0" applyNumberFormat="1" applyFont="1" applyFill="1" applyBorder="1" applyAlignment="1" applyProtection="1">
      <alignment horizontal="center" vertical="center" wrapText="1"/>
      <protection hidden="1"/>
    </xf>
    <xf numFmtId="1" fontId="3" fillId="36" borderId="10" xfId="0" applyNumberFormat="1" applyFont="1" applyFill="1" applyBorder="1" applyAlignment="1" applyProtection="1">
      <alignment horizontal="left" vertical="top"/>
      <protection hidden="1"/>
    </xf>
    <xf numFmtId="0" fontId="3" fillId="36" borderId="10" xfId="0" applyFont="1" applyFill="1" applyBorder="1" applyAlignment="1" applyProtection="1">
      <alignment wrapText="1"/>
      <protection hidden="1"/>
    </xf>
    <xf numFmtId="4" fontId="3" fillId="36" borderId="10" xfId="0" applyNumberFormat="1" applyFont="1" applyFill="1" applyBorder="1" applyAlignment="1" applyProtection="1">
      <alignment horizontal="center" vertical="top"/>
      <protection hidden="1"/>
    </xf>
    <xf numFmtId="4" fontId="3" fillId="36" borderId="10" xfId="0" applyNumberFormat="1" applyFont="1" applyFill="1" applyBorder="1" applyAlignment="1" applyProtection="1">
      <alignment/>
      <protection hidden="1"/>
    </xf>
    <xf numFmtId="4" fontId="3" fillId="36" borderId="15" xfId="67" applyNumberFormat="1" applyFont="1" applyFill="1" applyBorder="1" applyAlignment="1" applyProtection="1">
      <alignment vertical="top"/>
      <protection hidden="1"/>
    </xf>
    <xf numFmtId="184" fontId="1" fillId="41" borderId="13" xfId="0" applyNumberFormat="1" applyFont="1" applyFill="1" applyBorder="1" applyAlignment="1" applyProtection="1">
      <alignment horizontal="center" vertical="center" wrapText="1"/>
      <protection hidden="1"/>
    </xf>
    <xf numFmtId="1" fontId="1" fillId="41" borderId="10" xfId="0" applyNumberFormat="1" applyFont="1" applyFill="1" applyBorder="1" applyAlignment="1" applyProtection="1">
      <alignment horizontal="left" vertical="top"/>
      <protection hidden="1"/>
    </xf>
    <xf numFmtId="0" fontId="1" fillId="41" borderId="10" xfId="0" applyFont="1" applyFill="1" applyBorder="1" applyAlignment="1" applyProtection="1">
      <alignment wrapText="1"/>
      <protection hidden="1"/>
    </xf>
    <xf numFmtId="4" fontId="1" fillId="41" borderId="10" xfId="0" applyNumberFormat="1" applyFont="1" applyFill="1" applyBorder="1" applyAlignment="1" applyProtection="1">
      <alignment horizontal="center" vertical="top"/>
      <protection hidden="1"/>
    </xf>
    <xf numFmtId="4" fontId="1" fillId="41" borderId="10" xfId="0" applyNumberFormat="1" applyFont="1" applyFill="1" applyBorder="1" applyAlignment="1" applyProtection="1">
      <alignment/>
      <protection hidden="1"/>
    </xf>
    <xf numFmtId="4" fontId="1" fillId="41" borderId="15" xfId="0" applyNumberFormat="1" applyFont="1" applyFill="1" applyBorder="1" applyAlignment="1" applyProtection="1">
      <alignment/>
      <protection hidden="1"/>
    </xf>
    <xf numFmtId="0" fontId="1" fillId="37" borderId="13" xfId="53" applyFont="1" applyFill="1" applyBorder="1" applyAlignment="1" applyProtection="1">
      <alignment horizontal="center" vertical="center" wrapText="1"/>
      <protection hidden="1"/>
    </xf>
    <xf numFmtId="1" fontId="0" fillId="37" borderId="10" xfId="51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/>
      <protection hidden="1"/>
    </xf>
    <xf numFmtId="1" fontId="0" fillId="0" borderId="10" xfId="51" applyNumberFormat="1" applyFont="1" applyFill="1" applyBorder="1" applyAlignment="1" applyProtection="1">
      <alignment horizontal="center" vertical="center" wrapText="1"/>
      <protection hidden="1"/>
    </xf>
    <xf numFmtId="184" fontId="0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35" borderId="13" xfId="0" applyFont="1" applyFill="1" applyBorder="1" applyAlignment="1" applyProtection="1">
      <alignment/>
      <protection hidden="1"/>
    </xf>
    <xf numFmtId="184" fontId="0" fillId="35" borderId="10" xfId="53" applyNumberFormat="1" applyFont="1" applyFill="1" applyBorder="1" applyAlignment="1" applyProtection="1">
      <alignment horizontal="center" vertical="center" wrapText="1"/>
      <protection hidden="1"/>
    </xf>
    <xf numFmtId="184" fontId="1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Font="1" applyFill="1" applyBorder="1" applyAlignment="1" applyProtection="1">
      <alignment/>
      <protection hidden="1"/>
    </xf>
    <xf numFmtId="184" fontId="1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0" fillId="36" borderId="21" xfId="53" applyFont="1" applyFill="1" applyBorder="1" applyAlignment="1" applyProtection="1">
      <alignment vertical="center" wrapText="1"/>
      <protection hidden="1"/>
    </xf>
    <xf numFmtId="0" fontId="0" fillId="36" borderId="22" xfId="53" applyFont="1" applyFill="1" applyBorder="1" applyAlignment="1" applyProtection="1">
      <alignment horizontal="center" vertical="center" wrapText="1"/>
      <protection hidden="1"/>
    </xf>
    <xf numFmtId="0" fontId="1" fillId="36" borderId="22" xfId="53" applyFont="1" applyFill="1" applyBorder="1" applyAlignment="1" applyProtection="1">
      <alignment horizontal="left" vertical="center" wrapText="1"/>
      <protection hidden="1"/>
    </xf>
    <xf numFmtId="4" fontId="0" fillId="36" borderId="22" xfId="67" applyNumberFormat="1" applyFont="1" applyFill="1" applyBorder="1" applyAlignment="1" applyProtection="1">
      <alignment horizontal="center" vertical="center" wrapText="1"/>
      <protection hidden="1"/>
    </xf>
    <xf numFmtId="4" fontId="1" fillId="36" borderId="22" xfId="0" applyNumberFormat="1" applyFont="1" applyFill="1" applyBorder="1" applyAlignment="1" applyProtection="1">
      <alignment vertical="center" wrapText="1"/>
      <protection hidden="1"/>
    </xf>
    <xf numFmtId="4" fontId="1" fillId="36" borderId="23" xfId="0" applyNumberFormat="1" applyFont="1" applyFill="1" applyBorder="1" applyAlignment="1" applyProtection="1">
      <alignment vertical="center" wrapText="1"/>
      <protection hidden="1"/>
    </xf>
    <xf numFmtId="4" fontId="0" fillId="0" borderId="10" xfId="0" applyNumberFormat="1" applyFont="1" applyFill="1" applyBorder="1" applyAlignment="1" applyProtection="1">
      <alignment horizontal="right" vertical="top"/>
      <protection locked="0"/>
    </xf>
    <xf numFmtId="4" fontId="0" fillId="0" borderId="10" xfId="0" applyNumberFormat="1" applyFill="1" applyBorder="1" applyAlignment="1" applyProtection="1">
      <alignment vertical="top"/>
      <protection locked="0"/>
    </xf>
    <xf numFmtId="4" fontId="0" fillId="34" borderId="10" xfId="0" applyNumberFormat="1" applyFont="1" applyFill="1" applyBorder="1" applyAlignment="1" applyProtection="1">
      <alignment horizontal="right" vertical="top"/>
      <protection locked="0"/>
    </xf>
    <xf numFmtId="4" fontId="0" fillId="34" borderId="10" xfId="0" applyNumberFormat="1" applyFont="1" applyFill="1" applyBorder="1" applyAlignment="1" applyProtection="1">
      <alignment vertical="top"/>
      <protection locked="0"/>
    </xf>
    <xf numFmtId="4" fontId="0" fillId="0" borderId="10" xfId="0" applyNumberFormat="1" applyBorder="1" applyAlignment="1" applyProtection="1">
      <alignment vertical="top"/>
      <protection locked="0"/>
    </xf>
    <xf numFmtId="4" fontId="0" fillId="34" borderId="10" xfId="0" applyNumberFormat="1" applyFill="1" applyBorder="1" applyAlignment="1" applyProtection="1">
      <alignment vertical="top"/>
      <protection locked="0"/>
    </xf>
    <xf numFmtId="4" fontId="0" fillId="0" borderId="10" xfId="0" applyNumberFormat="1" applyFont="1" applyFill="1" applyBorder="1" applyAlignment="1" applyProtection="1" quotePrefix="1">
      <alignment horizontal="right" vertical="top"/>
      <protection locked="0"/>
    </xf>
    <xf numFmtId="4" fontId="0" fillId="0" borderId="10" xfId="0" applyNumberFormat="1" applyFont="1" applyFill="1" applyBorder="1" applyAlignment="1" applyProtection="1">
      <alignment horizontal="right"/>
      <protection locked="0"/>
    </xf>
    <xf numFmtId="4" fontId="0" fillId="34" borderId="10" xfId="0" applyNumberFormat="1" applyFont="1" applyFill="1" applyBorder="1" applyAlignment="1" applyProtection="1">
      <alignment/>
      <protection locked="0"/>
    </xf>
    <xf numFmtId="4" fontId="0" fillId="34" borderId="10" xfId="0" applyNumberFormat="1" applyFont="1" applyFill="1" applyBorder="1" applyAlignment="1" applyProtection="1">
      <alignment horizontal="right"/>
      <protection locked="0"/>
    </xf>
    <xf numFmtId="4" fontId="0" fillId="0" borderId="10" xfId="0" applyNumberFormat="1" applyFill="1" applyBorder="1" applyAlignment="1" applyProtection="1">
      <alignment horizontal="right" vertical="center" wrapText="1"/>
      <protection locked="0"/>
    </xf>
    <xf numFmtId="4" fontId="0" fillId="34" borderId="10" xfId="0" applyNumberFormat="1" applyFont="1" applyFill="1" applyBorder="1" applyAlignment="1" applyProtection="1">
      <alignment horizontal="right" vertical="top" wrapText="1"/>
      <protection locked="0"/>
    </xf>
    <xf numFmtId="4" fontId="0" fillId="0" borderId="10" xfId="0" applyNumberFormat="1" applyFont="1" applyFill="1" applyBorder="1" applyAlignment="1" applyProtection="1">
      <alignment horizontal="right" vertical="top" wrapText="1"/>
      <protection locked="0"/>
    </xf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34" borderId="10" xfId="0" applyNumberFormat="1" applyFill="1" applyBorder="1" applyAlignment="1" applyProtection="1">
      <alignment horizontal="right" vertical="center" wrapText="1"/>
      <protection locked="0"/>
    </xf>
    <xf numFmtId="4" fontId="0" fillId="0" borderId="10" xfId="0" applyNumberFormat="1" applyFont="1" applyBorder="1" applyAlignment="1" applyProtection="1">
      <alignment vertical="top"/>
      <protection locked="0"/>
    </xf>
    <xf numFmtId="4" fontId="0" fillId="0" borderId="10" xfId="0" applyNumberFormat="1" applyFont="1" applyFill="1" applyBorder="1" applyAlignment="1" applyProtection="1">
      <alignment horizontal="right" vertical="top"/>
      <protection locked="0"/>
    </xf>
    <xf numFmtId="4" fontId="0" fillId="0" borderId="10" xfId="0" applyNumberFormat="1" applyFont="1" applyFill="1" applyBorder="1" applyAlignment="1" applyProtection="1">
      <alignment vertical="top"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 vertical="center" wrapText="1"/>
      <protection locked="0"/>
    </xf>
    <xf numFmtId="4" fontId="11" fillId="0" borderId="10" xfId="0" applyNumberFormat="1" applyFont="1" applyFill="1" applyBorder="1" applyAlignment="1" applyProtection="1">
      <alignment horizontal="right"/>
      <protection locked="0"/>
    </xf>
    <xf numFmtId="4" fontId="11" fillId="0" borderId="10" xfId="0" applyNumberFormat="1" applyFont="1" applyFill="1" applyBorder="1" applyAlignment="1" applyProtection="1">
      <alignment vertical="center"/>
      <protection locked="0"/>
    </xf>
    <xf numFmtId="4" fontId="11" fillId="0" borderId="10" xfId="0" applyNumberFormat="1" applyFont="1" applyFill="1" applyBorder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 vertical="top"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4" fontId="0" fillId="0" borderId="10" xfId="0" applyNumberFormat="1" applyFill="1" applyBorder="1" applyAlignment="1" applyProtection="1">
      <alignment vertical="center"/>
      <protection locked="0"/>
    </xf>
    <xf numFmtId="4" fontId="0" fillId="0" borderId="10" xfId="67" applyNumberFormat="1" applyFill="1" applyBorder="1" applyAlignment="1" applyProtection="1">
      <alignment wrapText="1"/>
      <protection locked="0"/>
    </xf>
    <xf numFmtId="0" fontId="1" fillId="38" borderId="24" xfId="0" applyNumberFormat="1" applyFont="1" applyFill="1" applyBorder="1" applyAlignment="1" applyProtection="1">
      <alignment horizontal="left" vertical="center" wrapText="1"/>
      <protection hidden="1"/>
    </xf>
    <xf numFmtId="0" fontId="1" fillId="38" borderId="25" xfId="0" applyNumberFormat="1" applyFont="1" applyFill="1" applyBorder="1" applyAlignment="1" applyProtection="1">
      <alignment horizontal="left" vertical="center" wrapText="1"/>
      <protection hidden="1"/>
    </xf>
    <xf numFmtId="0" fontId="1" fillId="38" borderId="26" xfId="0" applyNumberFormat="1" applyFont="1" applyFill="1" applyBorder="1" applyAlignment="1" applyProtection="1">
      <alignment horizontal="left" vertical="center" wrapText="1"/>
      <protection hidden="1"/>
    </xf>
    <xf numFmtId="0" fontId="1" fillId="35" borderId="24" xfId="0" applyNumberFormat="1" applyFont="1" applyFill="1" applyBorder="1" applyAlignment="1" applyProtection="1">
      <alignment horizontal="left" vertical="center" wrapText="1"/>
      <protection hidden="1"/>
    </xf>
    <xf numFmtId="0" fontId="1" fillId="35" borderId="25" xfId="0" applyNumberFormat="1" applyFont="1" applyFill="1" applyBorder="1" applyAlignment="1" applyProtection="1">
      <alignment horizontal="left" vertical="center" wrapText="1"/>
      <protection hidden="1"/>
    </xf>
    <xf numFmtId="0" fontId="1" fillId="35" borderId="26" xfId="0" applyNumberFormat="1" applyFont="1" applyFill="1" applyBorder="1" applyAlignment="1" applyProtection="1">
      <alignment horizontal="left" vertical="center" wrapText="1"/>
      <protection hidden="1"/>
    </xf>
    <xf numFmtId="0" fontId="1" fillId="35" borderId="27" xfId="0" applyFont="1" applyFill="1" applyBorder="1" applyAlignment="1" applyProtection="1">
      <alignment horizontal="center" vertical="center" wrapText="1"/>
      <protection hidden="1"/>
    </xf>
    <xf numFmtId="0" fontId="1" fillId="35" borderId="16" xfId="0" applyFont="1" applyFill="1" applyBorder="1" applyAlignment="1" applyProtection="1">
      <alignment horizontal="center" vertical="center" wrapText="1"/>
      <protection hidden="1"/>
    </xf>
    <xf numFmtId="4" fontId="1" fillId="35" borderId="16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left" vertical="center" wrapText="1"/>
      <protection hidden="1"/>
    </xf>
    <xf numFmtId="0" fontId="8" fillId="0" borderId="10" xfId="0" applyFont="1" applyBorder="1" applyAlignment="1" applyProtection="1">
      <alignment horizontal="left" vertical="center" wrapText="1"/>
      <protection hidden="1"/>
    </xf>
    <xf numFmtId="0" fontId="8" fillId="0" borderId="15" xfId="0" applyFont="1" applyBorder="1" applyAlignment="1" applyProtection="1">
      <alignment horizontal="left" vertical="center" wrapText="1"/>
      <protection hidden="1"/>
    </xf>
    <xf numFmtId="0" fontId="1" fillId="0" borderId="28" xfId="0" applyFont="1" applyFill="1" applyBorder="1" applyAlignment="1" applyProtection="1">
      <alignment horizontal="center" vertical="center" wrapText="1"/>
      <protection hidden="1"/>
    </xf>
    <xf numFmtId="0" fontId="1" fillId="0" borderId="29" xfId="0" applyFont="1" applyFill="1" applyBorder="1" applyAlignment="1" applyProtection="1">
      <alignment horizontal="center" vertical="center" wrapText="1"/>
      <protection hidden="1"/>
    </xf>
    <xf numFmtId="0" fontId="1" fillId="0" borderId="30" xfId="0" applyFont="1" applyFill="1" applyBorder="1" applyAlignment="1" applyProtection="1">
      <alignment horizontal="center" vertical="center" wrapText="1"/>
      <protection hidden="1"/>
    </xf>
    <xf numFmtId="0" fontId="3" fillId="37" borderId="10" xfId="52" applyFont="1" applyFill="1" applyBorder="1" applyAlignment="1" applyProtection="1">
      <alignment horizontal="left" vertical="center" wrapText="1"/>
      <protection hidden="1"/>
    </xf>
    <xf numFmtId="0" fontId="3" fillId="37" borderId="15" xfId="52" applyFont="1" applyFill="1" applyBorder="1" applyAlignment="1" applyProtection="1">
      <alignment horizontal="left" vertical="center" wrapText="1"/>
      <protection hidden="1"/>
    </xf>
    <xf numFmtId="0" fontId="7" fillId="0" borderId="13" xfId="0" applyFont="1" applyFill="1" applyBorder="1" applyAlignment="1" applyProtection="1">
      <alignment horizontal="left" vertical="center" wrapText="1"/>
      <protection hidden="1"/>
    </xf>
    <xf numFmtId="0" fontId="7" fillId="0" borderId="10" xfId="0" applyFont="1" applyFill="1" applyBorder="1" applyAlignment="1" applyProtection="1">
      <alignment horizontal="left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/>
      <protection hidden="1"/>
    </xf>
    <xf numFmtId="0" fontId="8" fillId="0" borderId="13" xfId="0" applyFont="1" applyFill="1" applyBorder="1" applyAlignment="1" applyProtection="1">
      <alignment horizontal="left" vertical="center"/>
      <protection hidden="1"/>
    </xf>
    <xf numFmtId="0" fontId="8" fillId="0" borderId="10" xfId="0" applyFont="1" applyFill="1" applyBorder="1" applyAlignment="1" applyProtection="1">
      <alignment horizontal="left" vertical="center"/>
      <protection hidden="1"/>
    </xf>
    <xf numFmtId="0" fontId="8" fillId="0" borderId="15" xfId="0" applyFont="1" applyFill="1" applyBorder="1" applyAlignment="1" applyProtection="1">
      <alignment horizontal="left" vertical="center"/>
      <protection hidden="1"/>
    </xf>
    <xf numFmtId="0" fontId="8" fillId="0" borderId="13" xfId="0" applyFont="1" applyBorder="1" applyAlignment="1" applyProtection="1">
      <alignment horizontal="left" vertical="center"/>
      <protection hidden="1"/>
    </xf>
    <xf numFmtId="0" fontId="8" fillId="0" borderId="10" xfId="0" applyFont="1" applyBorder="1" applyAlignment="1" applyProtection="1">
      <alignment horizontal="left" vertical="center"/>
      <protection hidden="1"/>
    </xf>
    <xf numFmtId="0" fontId="8" fillId="0" borderId="15" xfId="0" applyFont="1" applyBorder="1" applyAlignment="1" applyProtection="1">
      <alignment horizontal="left" vertical="center"/>
      <protection hidden="1"/>
    </xf>
    <xf numFmtId="0" fontId="8" fillId="0" borderId="19" xfId="0" applyFont="1" applyBorder="1" applyAlignment="1" applyProtection="1">
      <alignment horizontal="left" vertical="center" wrapText="1"/>
      <protection hidden="1"/>
    </xf>
    <xf numFmtId="0" fontId="8" fillId="0" borderId="20" xfId="0" applyFont="1" applyBorder="1" applyAlignment="1" applyProtection="1">
      <alignment horizontal="left" vertical="center" wrapText="1"/>
      <protection hidden="1"/>
    </xf>
    <xf numFmtId="0" fontId="8" fillId="0" borderId="31" xfId="0" applyFont="1" applyBorder="1" applyAlignment="1" applyProtection="1">
      <alignment horizontal="left" vertical="center" wrapText="1"/>
      <protection hidden="1"/>
    </xf>
    <xf numFmtId="0" fontId="1" fillId="35" borderId="32" xfId="0" applyFont="1" applyFill="1" applyBorder="1" applyAlignment="1" applyProtection="1">
      <alignment horizontal="center" vertical="center" wrapTex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rmal 5" xfId="52"/>
    <cellStyle name="Normal 5 2" xfId="53"/>
    <cellStyle name="Nota" xfId="54"/>
    <cellStyle name="planilhas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2057400</xdr:colOff>
      <xdr:row>270</xdr:row>
      <xdr:rowOff>0</xdr:rowOff>
    </xdr:from>
    <xdr:to>
      <xdr:col>2</xdr:col>
      <xdr:colOff>2133600</xdr:colOff>
      <xdr:row>270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000375" y="511778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270</xdr:row>
      <xdr:rowOff>0</xdr:rowOff>
    </xdr:from>
    <xdr:to>
      <xdr:col>2</xdr:col>
      <xdr:colOff>2133600</xdr:colOff>
      <xdr:row>270</xdr:row>
      <xdr:rowOff>0</xdr:rowOff>
    </xdr:to>
    <xdr:sp fLocksText="0">
      <xdr:nvSpPr>
        <xdr:cNvPr id="2" name="Text Box 236"/>
        <xdr:cNvSpPr txBox="1">
          <a:spLocks noChangeArrowheads="1"/>
        </xdr:cNvSpPr>
      </xdr:nvSpPr>
      <xdr:spPr>
        <a:xfrm>
          <a:off x="3000375" y="511778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597</xdr:row>
      <xdr:rowOff>0</xdr:rowOff>
    </xdr:from>
    <xdr:to>
      <xdr:col>2</xdr:col>
      <xdr:colOff>2143125</xdr:colOff>
      <xdr:row>636</xdr:row>
      <xdr:rowOff>0</xdr:rowOff>
    </xdr:to>
    <xdr:sp fLocksText="0">
      <xdr:nvSpPr>
        <xdr:cNvPr id="3" name="Text Box 1"/>
        <xdr:cNvSpPr txBox="1">
          <a:spLocks noChangeArrowheads="1"/>
        </xdr:cNvSpPr>
      </xdr:nvSpPr>
      <xdr:spPr>
        <a:xfrm>
          <a:off x="3000375" y="109042200"/>
          <a:ext cx="85725" cy="891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636</xdr:row>
      <xdr:rowOff>0</xdr:rowOff>
    </xdr:from>
    <xdr:to>
      <xdr:col>2</xdr:col>
      <xdr:colOff>2133600</xdr:colOff>
      <xdr:row>636</xdr:row>
      <xdr:rowOff>0</xdr:rowOff>
    </xdr:to>
    <xdr:sp fLocksText="0">
      <xdr:nvSpPr>
        <xdr:cNvPr id="4" name="Text Box 2"/>
        <xdr:cNvSpPr txBox="1">
          <a:spLocks noChangeArrowheads="1"/>
        </xdr:cNvSpPr>
      </xdr:nvSpPr>
      <xdr:spPr>
        <a:xfrm>
          <a:off x="3000375" y="117957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597</xdr:row>
      <xdr:rowOff>0</xdr:rowOff>
    </xdr:from>
    <xdr:to>
      <xdr:col>2</xdr:col>
      <xdr:colOff>2143125</xdr:colOff>
      <xdr:row>598</xdr:row>
      <xdr:rowOff>0</xdr:rowOff>
    </xdr:to>
    <xdr:sp fLocksText="0">
      <xdr:nvSpPr>
        <xdr:cNvPr id="5" name="Text Box 1"/>
        <xdr:cNvSpPr txBox="1">
          <a:spLocks noChangeArrowheads="1"/>
        </xdr:cNvSpPr>
      </xdr:nvSpPr>
      <xdr:spPr>
        <a:xfrm>
          <a:off x="3000375" y="1090422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636</xdr:row>
      <xdr:rowOff>0</xdr:rowOff>
    </xdr:from>
    <xdr:to>
      <xdr:col>2</xdr:col>
      <xdr:colOff>2133600</xdr:colOff>
      <xdr:row>636</xdr:row>
      <xdr:rowOff>0</xdr:rowOff>
    </xdr:to>
    <xdr:sp fLocksText="0">
      <xdr:nvSpPr>
        <xdr:cNvPr id="6" name="Text Box 2"/>
        <xdr:cNvSpPr txBox="1">
          <a:spLocks noChangeArrowheads="1"/>
        </xdr:cNvSpPr>
      </xdr:nvSpPr>
      <xdr:spPr>
        <a:xfrm>
          <a:off x="3000375" y="117957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597</xdr:row>
      <xdr:rowOff>0</xdr:rowOff>
    </xdr:from>
    <xdr:to>
      <xdr:col>2</xdr:col>
      <xdr:colOff>2143125</xdr:colOff>
      <xdr:row>598</xdr:row>
      <xdr:rowOff>0</xdr:rowOff>
    </xdr:to>
    <xdr:sp fLocksText="0">
      <xdr:nvSpPr>
        <xdr:cNvPr id="7" name="Text Box 1"/>
        <xdr:cNvSpPr txBox="1">
          <a:spLocks noChangeArrowheads="1"/>
        </xdr:cNvSpPr>
      </xdr:nvSpPr>
      <xdr:spPr>
        <a:xfrm>
          <a:off x="3000375" y="1090422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636</xdr:row>
      <xdr:rowOff>0</xdr:rowOff>
    </xdr:from>
    <xdr:to>
      <xdr:col>2</xdr:col>
      <xdr:colOff>2133600</xdr:colOff>
      <xdr:row>636</xdr:row>
      <xdr:rowOff>0</xdr:rowOff>
    </xdr:to>
    <xdr:sp fLocksText="0">
      <xdr:nvSpPr>
        <xdr:cNvPr id="8" name="Text Box 2"/>
        <xdr:cNvSpPr txBox="1">
          <a:spLocks noChangeArrowheads="1"/>
        </xdr:cNvSpPr>
      </xdr:nvSpPr>
      <xdr:spPr>
        <a:xfrm>
          <a:off x="3000375" y="117957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636</xdr:row>
      <xdr:rowOff>0</xdr:rowOff>
    </xdr:from>
    <xdr:to>
      <xdr:col>2</xdr:col>
      <xdr:colOff>2133600</xdr:colOff>
      <xdr:row>636</xdr:row>
      <xdr:rowOff>0</xdr:rowOff>
    </xdr:to>
    <xdr:sp fLocksText="0">
      <xdr:nvSpPr>
        <xdr:cNvPr id="9" name="Text Box 1"/>
        <xdr:cNvSpPr txBox="1">
          <a:spLocks noChangeArrowheads="1"/>
        </xdr:cNvSpPr>
      </xdr:nvSpPr>
      <xdr:spPr>
        <a:xfrm>
          <a:off x="3000375" y="117957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636</xdr:row>
      <xdr:rowOff>0</xdr:rowOff>
    </xdr:from>
    <xdr:to>
      <xdr:col>2</xdr:col>
      <xdr:colOff>2133600</xdr:colOff>
      <xdr:row>636</xdr:row>
      <xdr:rowOff>0</xdr:rowOff>
    </xdr:to>
    <xdr:sp fLocksText="0">
      <xdr:nvSpPr>
        <xdr:cNvPr id="10" name="Text Box 2"/>
        <xdr:cNvSpPr txBox="1">
          <a:spLocks noChangeArrowheads="1"/>
        </xdr:cNvSpPr>
      </xdr:nvSpPr>
      <xdr:spPr>
        <a:xfrm>
          <a:off x="3000375" y="117957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636</xdr:row>
      <xdr:rowOff>0</xdr:rowOff>
    </xdr:from>
    <xdr:to>
      <xdr:col>2</xdr:col>
      <xdr:colOff>2133600</xdr:colOff>
      <xdr:row>636</xdr:row>
      <xdr:rowOff>0</xdr:rowOff>
    </xdr:to>
    <xdr:sp fLocksText="0">
      <xdr:nvSpPr>
        <xdr:cNvPr id="11" name="Text Box 1"/>
        <xdr:cNvSpPr txBox="1">
          <a:spLocks noChangeArrowheads="1"/>
        </xdr:cNvSpPr>
      </xdr:nvSpPr>
      <xdr:spPr>
        <a:xfrm>
          <a:off x="3000375" y="117957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636</xdr:row>
      <xdr:rowOff>0</xdr:rowOff>
    </xdr:from>
    <xdr:to>
      <xdr:col>2</xdr:col>
      <xdr:colOff>2133600</xdr:colOff>
      <xdr:row>636</xdr:row>
      <xdr:rowOff>0</xdr:rowOff>
    </xdr:to>
    <xdr:sp fLocksText="0">
      <xdr:nvSpPr>
        <xdr:cNvPr id="12" name="Text Box 2"/>
        <xdr:cNvSpPr txBox="1">
          <a:spLocks noChangeArrowheads="1"/>
        </xdr:cNvSpPr>
      </xdr:nvSpPr>
      <xdr:spPr>
        <a:xfrm>
          <a:off x="3000375" y="117957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636</xdr:row>
      <xdr:rowOff>0</xdr:rowOff>
    </xdr:from>
    <xdr:to>
      <xdr:col>2</xdr:col>
      <xdr:colOff>2133600</xdr:colOff>
      <xdr:row>636</xdr:row>
      <xdr:rowOff>0</xdr:rowOff>
    </xdr:to>
    <xdr:sp fLocksText="0">
      <xdr:nvSpPr>
        <xdr:cNvPr id="13" name="Text Box 2"/>
        <xdr:cNvSpPr txBox="1">
          <a:spLocks noChangeArrowheads="1"/>
        </xdr:cNvSpPr>
      </xdr:nvSpPr>
      <xdr:spPr>
        <a:xfrm>
          <a:off x="3000375" y="117957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4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5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6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7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8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9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0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1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2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3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4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5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6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7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8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9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0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1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2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3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4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5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6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7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8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9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40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41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42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43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44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45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46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47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48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49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50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51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52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53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54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55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56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57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58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59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60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61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62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63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64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65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66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67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68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69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70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71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72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73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74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75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76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77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78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79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80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81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82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83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84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85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86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87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88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89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90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91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92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93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94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95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96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97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98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99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00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01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02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03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04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05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06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07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08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09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10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11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12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13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14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15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16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17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18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19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20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21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22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23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24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25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26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27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28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29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30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31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32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33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34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35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36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37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38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39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40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41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42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43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44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45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46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47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48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49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50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51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52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53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54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55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56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57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58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59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60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61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62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63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64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65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66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67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68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69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70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71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72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73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74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75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76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77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78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79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80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81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82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83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84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85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86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87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88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89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90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91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92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93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94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95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96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97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98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199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00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01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02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03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04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05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06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07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08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09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10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11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12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13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14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15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16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17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18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19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20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21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22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23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24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25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26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27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28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29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30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31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32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33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34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35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36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37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38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39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40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41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42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43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44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45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46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47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48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49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50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51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52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53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54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55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56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57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58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59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60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61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62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63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64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65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66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67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68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69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70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71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72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73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74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75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76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77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78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79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80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81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82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83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84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85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86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87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88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89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90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91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92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93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94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95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96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97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98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299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00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01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02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03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04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05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06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07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08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09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10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11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12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13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14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15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16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17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18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19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20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21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22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23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24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25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26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27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28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29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30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31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32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33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34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35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36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37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38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39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40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41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42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43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44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45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46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47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48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49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50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51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52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53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54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55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56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57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58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59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60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61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62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63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64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65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66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67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68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69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70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71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72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73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74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75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76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77" name="Text Box 1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343</xdr:row>
      <xdr:rowOff>0</xdr:rowOff>
    </xdr:from>
    <xdr:to>
      <xdr:col>2</xdr:col>
      <xdr:colOff>2133600</xdr:colOff>
      <xdr:row>343</xdr:row>
      <xdr:rowOff>0</xdr:rowOff>
    </xdr:to>
    <xdr:sp fLocksText="0">
      <xdr:nvSpPr>
        <xdr:cNvPr id="378" name="Text Box 2"/>
        <xdr:cNvSpPr txBox="1">
          <a:spLocks noChangeArrowheads="1"/>
        </xdr:cNvSpPr>
      </xdr:nvSpPr>
      <xdr:spPr>
        <a:xfrm>
          <a:off x="3000375" y="6345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379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380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381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382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383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384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385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386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387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388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389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390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391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392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393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394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395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396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397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398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399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00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01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02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03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04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05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06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07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08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09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10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11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12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13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14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15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16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17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18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19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20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21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22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23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24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25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26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27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28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29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30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31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32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33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34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35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36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37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38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39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40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41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42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43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44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45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46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47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48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49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50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51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52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53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54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55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56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57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58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59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60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61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62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63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64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65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66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67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68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69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70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71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72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73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74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75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76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77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78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79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80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81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82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83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84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85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86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87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88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89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90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91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92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93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94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95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96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97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98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499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00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01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02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03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04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05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06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07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08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09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10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11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12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13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14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15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16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17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18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19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20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21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22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23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24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25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26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27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28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29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30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31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32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33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34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35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36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37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38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39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40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41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42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43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44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45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46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47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48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49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50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51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52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53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54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55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56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57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58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59" name="Text Box 1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596</xdr:row>
      <xdr:rowOff>0</xdr:rowOff>
    </xdr:from>
    <xdr:to>
      <xdr:col>2</xdr:col>
      <xdr:colOff>2133600</xdr:colOff>
      <xdr:row>596</xdr:row>
      <xdr:rowOff>0</xdr:rowOff>
    </xdr:to>
    <xdr:sp fLocksText="0">
      <xdr:nvSpPr>
        <xdr:cNvPr id="560" name="Text Box 2"/>
        <xdr:cNvSpPr txBox="1">
          <a:spLocks noChangeArrowheads="1"/>
        </xdr:cNvSpPr>
      </xdr:nvSpPr>
      <xdr:spPr>
        <a:xfrm>
          <a:off x="3000375" y="10889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561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562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563" name="Text Box 2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564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565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566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567" name="Text Box 2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568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569" name="Text Box 2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570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571" name="Text Box 2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572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573" name="Text Box 2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574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575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576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577" name="Text Box 2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578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579" name="Text Box 2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580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581" name="Text Box 2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582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583" name="Text Box 2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584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585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586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587" name="Text Box 2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588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589" name="Text Box 2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590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591" name="Text Box 2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592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593" name="Text Box 2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594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595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596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597" name="Text Box 2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598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599" name="Text Box 2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00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01" name="Text Box 2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02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03" name="Text Box 2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04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05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06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07" name="Text Box 2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08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09" name="Text Box 2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10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11" name="Text Box 2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12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13" name="Text Box 2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14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15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16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17" name="Text Box 2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18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19" name="Text Box 2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20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21" name="Text Box 2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22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23" name="Text Box 2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24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25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26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27" name="Text Box 2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28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29" name="Text Box 2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30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31" name="Text Box 2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32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33" name="Text Box 2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34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35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36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37" name="Text Box 2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38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39" name="Text Box 2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40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41" name="Text Box 2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42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43" name="Text Box 2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44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45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46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47" name="Text Box 2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48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49" name="Text Box 2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50" name="Text Box 1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2133600</xdr:colOff>
      <xdr:row>554</xdr:row>
      <xdr:rowOff>0</xdr:rowOff>
    </xdr:to>
    <xdr:sp fLocksText="0">
      <xdr:nvSpPr>
        <xdr:cNvPr id="651" name="Text Box 2"/>
        <xdr:cNvSpPr txBox="1">
          <a:spLocks noChangeArrowheads="1"/>
        </xdr:cNvSpPr>
      </xdr:nvSpPr>
      <xdr:spPr>
        <a:xfrm>
          <a:off x="3000375" y="101460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2143125</xdr:colOff>
      <xdr:row>555</xdr:row>
      <xdr:rowOff>0</xdr:rowOff>
    </xdr:to>
    <xdr:sp fLocksText="0">
      <xdr:nvSpPr>
        <xdr:cNvPr id="652" name="Text Box 1"/>
        <xdr:cNvSpPr txBox="1">
          <a:spLocks noChangeArrowheads="1"/>
        </xdr:cNvSpPr>
      </xdr:nvSpPr>
      <xdr:spPr>
        <a:xfrm>
          <a:off x="3000375" y="1014603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653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654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655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656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657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658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659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660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661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662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663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664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665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666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667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668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669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670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671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672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673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674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675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676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677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678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679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680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681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682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683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684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685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686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687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688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689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690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691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692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693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694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695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696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697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698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699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00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01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02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03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04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05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06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07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08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09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10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11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12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13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14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15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16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17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18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19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20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21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22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23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24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25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26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27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28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29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30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31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32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33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34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35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36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37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38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39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40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41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42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43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44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45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46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47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48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49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50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51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52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53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54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55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56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57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58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59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60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61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62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63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64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65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66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67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68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69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70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71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72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73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74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75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76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77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78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79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80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81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82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83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84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85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86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87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88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89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90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91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92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93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94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95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96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97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98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799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00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01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02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03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04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05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06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07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08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09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10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11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12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13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14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15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16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17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18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19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20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21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22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23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24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25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26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27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28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29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30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31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32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2143125</xdr:colOff>
      <xdr:row>555</xdr:row>
      <xdr:rowOff>38100</xdr:rowOff>
    </xdr:to>
    <xdr:sp fLocksText="0">
      <xdr:nvSpPr>
        <xdr:cNvPr id="833" name="Text Box 1"/>
        <xdr:cNvSpPr txBox="1">
          <a:spLocks noChangeArrowheads="1"/>
        </xdr:cNvSpPr>
      </xdr:nvSpPr>
      <xdr:spPr>
        <a:xfrm>
          <a:off x="3000375" y="10146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34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35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36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37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38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39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40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41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42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43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44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45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46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47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48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49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50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51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52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53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54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55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56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57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58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59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60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61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62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63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64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65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66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67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68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69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70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71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72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73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74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75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76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77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78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79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80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81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82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83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84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85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86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87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88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89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90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91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92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93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94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95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96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97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98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899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900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901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902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903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904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905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906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907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908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909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910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911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912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913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914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915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916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917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918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919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920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921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922" name="Text Box 1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553</xdr:row>
      <xdr:rowOff>0</xdr:rowOff>
    </xdr:from>
    <xdr:to>
      <xdr:col>2</xdr:col>
      <xdr:colOff>2133600</xdr:colOff>
      <xdr:row>553</xdr:row>
      <xdr:rowOff>0</xdr:rowOff>
    </xdr:to>
    <xdr:sp fLocksText="0">
      <xdr:nvSpPr>
        <xdr:cNvPr id="923" name="Text Box 2"/>
        <xdr:cNvSpPr txBox="1">
          <a:spLocks noChangeArrowheads="1"/>
        </xdr:cNvSpPr>
      </xdr:nvSpPr>
      <xdr:spPr>
        <a:xfrm>
          <a:off x="3000375" y="10129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554</xdr:row>
      <xdr:rowOff>0</xdr:rowOff>
    </xdr:from>
    <xdr:to>
      <xdr:col>2</xdr:col>
      <xdr:colOff>2143125</xdr:colOff>
      <xdr:row>555</xdr:row>
      <xdr:rowOff>38100</xdr:rowOff>
    </xdr:to>
    <xdr:sp fLocksText="0">
      <xdr:nvSpPr>
        <xdr:cNvPr id="924" name="Text Box 1"/>
        <xdr:cNvSpPr txBox="1">
          <a:spLocks noChangeArrowheads="1"/>
        </xdr:cNvSpPr>
      </xdr:nvSpPr>
      <xdr:spPr>
        <a:xfrm>
          <a:off x="3000375" y="10146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545</xdr:row>
      <xdr:rowOff>0</xdr:rowOff>
    </xdr:from>
    <xdr:to>
      <xdr:col>2</xdr:col>
      <xdr:colOff>2133600</xdr:colOff>
      <xdr:row>545</xdr:row>
      <xdr:rowOff>0</xdr:rowOff>
    </xdr:to>
    <xdr:sp fLocksText="0">
      <xdr:nvSpPr>
        <xdr:cNvPr id="925" name="Text Box 1"/>
        <xdr:cNvSpPr txBox="1">
          <a:spLocks noChangeArrowheads="1"/>
        </xdr:cNvSpPr>
      </xdr:nvSpPr>
      <xdr:spPr>
        <a:xfrm>
          <a:off x="3000375" y="100002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545</xdr:row>
      <xdr:rowOff>0</xdr:rowOff>
    </xdr:from>
    <xdr:to>
      <xdr:col>2</xdr:col>
      <xdr:colOff>2133600</xdr:colOff>
      <xdr:row>545</xdr:row>
      <xdr:rowOff>0</xdr:rowOff>
    </xdr:to>
    <xdr:sp fLocksText="0">
      <xdr:nvSpPr>
        <xdr:cNvPr id="926" name="Text Box 2"/>
        <xdr:cNvSpPr txBox="1">
          <a:spLocks noChangeArrowheads="1"/>
        </xdr:cNvSpPr>
      </xdr:nvSpPr>
      <xdr:spPr>
        <a:xfrm>
          <a:off x="3000375" y="100002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545</xdr:row>
      <xdr:rowOff>0</xdr:rowOff>
    </xdr:from>
    <xdr:to>
      <xdr:col>2</xdr:col>
      <xdr:colOff>2133600</xdr:colOff>
      <xdr:row>545</xdr:row>
      <xdr:rowOff>0</xdr:rowOff>
    </xdr:to>
    <xdr:sp fLocksText="0">
      <xdr:nvSpPr>
        <xdr:cNvPr id="927" name="Text Box 1"/>
        <xdr:cNvSpPr txBox="1">
          <a:spLocks noChangeArrowheads="1"/>
        </xdr:cNvSpPr>
      </xdr:nvSpPr>
      <xdr:spPr>
        <a:xfrm>
          <a:off x="3000375" y="100002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545</xdr:row>
      <xdr:rowOff>0</xdr:rowOff>
    </xdr:from>
    <xdr:to>
      <xdr:col>2</xdr:col>
      <xdr:colOff>2133600</xdr:colOff>
      <xdr:row>545</xdr:row>
      <xdr:rowOff>0</xdr:rowOff>
    </xdr:to>
    <xdr:sp fLocksText="0">
      <xdr:nvSpPr>
        <xdr:cNvPr id="928" name="Text Box 1"/>
        <xdr:cNvSpPr txBox="1">
          <a:spLocks noChangeArrowheads="1"/>
        </xdr:cNvSpPr>
      </xdr:nvSpPr>
      <xdr:spPr>
        <a:xfrm>
          <a:off x="3000375" y="100002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545</xdr:row>
      <xdr:rowOff>0</xdr:rowOff>
    </xdr:from>
    <xdr:to>
      <xdr:col>2</xdr:col>
      <xdr:colOff>2133600</xdr:colOff>
      <xdr:row>545</xdr:row>
      <xdr:rowOff>0</xdr:rowOff>
    </xdr:to>
    <xdr:sp fLocksText="0">
      <xdr:nvSpPr>
        <xdr:cNvPr id="929" name="Text Box 1"/>
        <xdr:cNvSpPr txBox="1">
          <a:spLocks noChangeArrowheads="1"/>
        </xdr:cNvSpPr>
      </xdr:nvSpPr>
      <xdr:spPr>
        <a:xfrm>
          <a:off x="3000375" y="100002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545</xdr:row>
      <xdr:rowOff>0</xdr:rowOff>
    </xdr:from>
    <xdr:to>
      <xdr:col>2</xdr:col>
      <xdr:colOff>2133600</xdr:colOff>
      <xdr:row>545</xdr:row>
      <xdr:rowOff>0</xdr:rowOff>
    </xdr:to>
    <xdr:sp fLocksText="0">
      <xdr:nvSpPr>
        <xdr:cNvPr id="930" name="Text Box 2"/>
        <xdr:cNvSpPr txBox="1">
          <a:spLocks noChangeArrowheads="1"/>
        </xdr:cNvSpPr>
      </xdr:nvSpPr>
      <xdr:spPr>
        <a:xfrm>
          <a:off x="3000375" y="100002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545</xdr:row>
      <xdr:rowOff>0</xdr:rowOff>
    </xdr:from>
    <xdr:to>
      <xdr:col>2</xdr:col>
      <xdr:colOff>2133600</xdr:colOff>
      <xdr:row>545</xdr:row>
      <xdr:rowOff>0</xdr:rowOff>
    </xdr:to>
    <xdr:sp fLocksText="0">
      <xdr:nvSpPr>
        <xdr:cNvPr id="931" name="Text Box 1"/>
        <xdr:cNvSpPr txBox="1">
          <a:spLocks noChangeArrowheads="1"/>
        </xdr:cNvSpPr>
      </xdr:nvSpPr>
      <xdr:spPr>
        <a:xfrm>
          <a:off x="3000375" y="100002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545</xdr:row>
      <xdr:rowOff>0</xdr:rowOff>
    </xdr:from>
    <xdr:to>
      <xdr:col>2</xdr:col>
      <xdr:colOff>2133600</xdr:colOff>
      <xdr:row>545</xdr:row>
      <xdr:rowOff>0</xdr:rowOff>
    </xdr:to>
    <xdr:sp fLocksText="0">
      <xdr:nvSpPr>
        <xdr:cNvPr id="932" name="Text Box 2"/>
        <xdr:cNvSpPr txBox="1">
          <a:spLocks noChangeArrowheads="1"/>
        </xdr:cNvSpPr>
      </xdr:nvSpPr>
      <xdr:spPr>
        <a:xfrm>
          <a:off x="3000375" y="100002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545</xdr:row>
      <xdr:rowOff>0</xdr:rowOff>
    </xdr:from>
    <xdr:to>
      <xdr:col>2</xdr:col>
      <xdr:colOff>2133600</xdr:colOff>
      <xdr:row>545</xdr:row>
      <xdr:rowOff>0</xdr:rowOff>
    </xdr:to>
    <xdr:sp fLocksText="0">
      <xdr:nvSpPr>
        <xdr:cNvPr id="933" name="Text Box 1"/>
        <xdr:cNvSpPr txBox="1">
          <a:spLocks noChangeArrowheads="1"/>
        </xdr:cNvSpPr>
      </xdr:nvSpPr>
      <xdr:spPr>
        <a:xfrm>
          <a:off x="3000375" y="100002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545</xdr:row>
      <xdr:rowOff>0</xdr:rowOff>
    </xdr:from>
    <xdr:to>
      <xdr:col>2</xdr:col>
      <xdr:colOff>2133600</xdr:colOff>
      <xdr:row>545</xdr:row>
      <xdr:rowOff>0</xdr:rowOff>
    </xdr:to>
    <xdr:sp fLocksText="0">
      <xdr:nvSpPr>
        <xdr:cNvPr id="934" name="Text Box 2"/>
        <xdr:cNvSpPr txBox="1">
          <a:spLocks noChangeArrowheads="1"/>
        </xdr:cNvSpPr>
      </xdr:nvSpPr>
      <xdr:spPr>
        <a:xfrm>
          <a:off x="3000375" y="100002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551</xdr:row>
      <xdr:rowOff>0</xdr:rowOff>
    </xdr:from>
    <xdr:to>
      <xdr:col>2</xdr:col>
      <xdr:colOff>2133600</xdr:colOff>
      <xdr:row>551</xdr:row>
      <xdr:rowOff>0</xdr:rowOff>
    </xdr:to>
    <xdr:sp fLocksText="0">
      <xdr:nvSpPr>
        <xdr:cNvPr id="935" name="Text Box 1"/>
        <xdr:cNvSpPr txBox="1">
          <a:spLocks noChangeArrowheads="1"/>
        </xdr:cNvSpPr>
      </xdr:nvSpPr>
      <xdr:spPr>
        <a:xfrm>
          <a:off x="3000375" y="100974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551</xdr:row>
      <xdr:rowOff>0</xdr:rowOff>
    </xdr:from>
    <xdr:to>
      <xdr:col>2</xdr:col>
      <xdr:colOff>2133600</xdr:colOff>
      <xdr:row>551</xdr:row>
      <xdr:rowOff>0</xdr:rowOff>
    </xdr:to>
    <xdr:sp fLocksText="0">
      <xdr:nvSpPr>
        <xdr:cNvPr id="936" name="Text Box 2"/>
        <xdr:cNvSpPr txBox="1">
          <a:spLocks noChangeArrowheads="1"/>
        </xdr:cNvSpPr>
      </xdr:nvSpPr>
      <xdr:spPr>
        <a:xfrm>
          <a:off x="3000375" y="100974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551</xdr:row>
      <xdr:rowOff>0</xdr:rowOff>
    </xdr:from>
    <xdr:to>
      <xdr:col>2</xdr:col>
      <xdr:colOff>2133600</xdr:colOff>
      <xdr:row>551</xdr:row>
      <xdr:rowOff>0</xdr:rowOff>
    </xdr:to>
    <xdr:sp fLocksText="0">
      <xdr:nvSpPr>
        <xdr:cNvPr id="937" name="Text Box 1"/>
        <xdr:cNvSpPr txBox="1">
          <a:spLocks noChangeArrowheads="1"/>
        </xdr:cNvSpPr>
      </xdr:nvSpPr>
      <xdr:spPr>
        <a:xfrm>
          <a:off x="3000375" y="100974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551</xdr:row>
      <xdr:rowOff>0</xdr:rowOff>
    </xdr:from>
    <xdr:to>
      <xdr:col>2</xdr:col>
      <xdr:colOff>2133600</xdr:colOff>
      <xdr:row>551</xdr:row>
      <xdr:rowOff>0</xdr:rowOff>
    </xdr:to>
    <xdr:sp fLocksText="0">
      <xdr:nvSpPr>
        <xdr:cNvPr id="938" name="Text Box 1"/>
        <xdr:cNvSpPr txBox="1">
          <a:spLocks noChangeArrowheads="1"/>
        </xdr:cNvSpPr>
      </xdr:nvSpPr>
      <xdr:spPr>
        <a:xfrm>
          <a:off x="3000375" y="100974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551</xdr:row>
      <xdr:rowOff>0</xdr:rowOff>
    </xdr:from>
    <xdr:to>
      <xdr:col>2</xdr:col>
      <xdr:colOff>2133600</xdr:colOff>
      <xdr:row>551</xdr:row>
      <xdr:rowOff>0</xdr:rowOff>
    </xdr:to>
    <xdr:sp fLocksText="0">
      <xdr:nvSpPr>
        <xdr:cNvPr id="939" name="Text Box 1"/>
        <xdr:cNvSpPr txBox="1">
          <a:spLocks noChangeArrowheads="1"/>
        </xdr:cNvSpPr>
      </xdr:nvSpPr>
      <xdr:spPr>
        <a:xfrm>
          <a:off x="3000375" y="100974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551</xdr:row>
      <xdr:rowOff>0</xdr:rowOff>
    </xdr:from>
    <xdr:to>
      <xdr:col>2</xdr:col>
      <xdr:colOff>2133600</xdr:colOff>
      <xdr:row>551</xdr:row>
      <xdr:rowOff>0</xdr:rowOff>
    </xdr:to>
    <xdr:sp fLocksText="0">
      <xdr:nvSpPr>
        <xdr:cNvPr id="940" name="Text Box 2"/>
        <xdr:cNvSpPr txBox="1">
          <a:spLocks noChangeArrowheads="1"/>
        </xdr:cNvSpPr>
      </xdr:nvSpPr>
      <xdr:spPr>
        <a:xfrm>
          <a:off x="3000375" y="100974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551</xdr:row>
      <xdr:rowOff>0</xdr:rowOff>
    </xdr:from>
    <xdr:to>
      <xdr:col>2</xdr:col>
      <xdr:colOff>2133600</xdr:colOff>
      <xdr:row>551</xdr:row>
      <xdr:rowOff>0</xdr:rowOff>
    </xdr:to>
    <xdr:sp fLocksText="0">
      <xdr:nvSpPr>
        <xdr:cNvPr id="941" name="Text Box 1"/>
        <xdr:cNvSpPr txBox="1">
          <a:spLocks noChangeArrowheads="1"/>
        </xdr:cNvSpPr>
      </xdr:nvSpPr>
      <xdr:spPr>
        <a:xfrm>
          <a:off x="3000375" y="100974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551</xdr:row>
      <xdr:rowOff>0</xdr:rowOff>
    </xdr:from>
    <xdr:to>
      <xdr:col>2</xdr:col>
      <xdr:colOff>2133600</xdr:colOff>
      <xdr:row>551</xdr:row>
      <xdr:rowOff>0</xdr:rowOff>
    </xdr:to>
    <xdr:sp fLocksText="0">
      <xdr:nvSpPr>
        <xdr:cNvPr id="942" name="Text Box 2"/>
        <xdr:cNvSpPr txBox="1">
          <a:spLocks noChangeArrowheads="1"/>
        </xdr:cNvSpPr>
      </xdr:nvSpPr>
      <xdr:spPr>
        <a:xfrm>
          <a:off x="3000375" y="100974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551</xdr:row>
      <xdr:rowOff>0</xdr:rowOff>
    </xdr:from>
    <xdr:to>
      <xdr:col>2</xdr:col>
      <xdr:colOff>2133600</xdr:colOff>
      <xdr:row>551</xdr:row>
      <xdr:rowOff>0</xdr:rowOff>
    </xdr:to>
    <xdr:sp fLocksText="0">
      <xdr:nvSpPr>
        <xdr:cNvPr id="943" name="Text Box 1"/>
        <xdr:cNvSpPr txBox="1">
          <a:spLocks noChangeArrowheads="1"/>
        </xdr:cNvSpPr>
      </xdr:nvSpPr>
      <xdr:spPr>
        <a:xfrm>
          <a:off x="3000375" y="100974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551</xdr:row>
      <xdr:rowOff>0</xdr:rowOff>
    </xdr:from>
    <xdr:to>
      <xdr:col>2</xdr:col>
      <xdr:colOff>2133600</xdr:colOff>
      <xdr:row>551</xdr:row>
      <xdr:rowOff>0</xdr:rowOff>
    </xdr:to>
    <xdr:sp fLocksText="0">
      <xdr:nvSpPr>
        <xdr:cNvPr id="944" name="Text Box 2"/>
        <xdr:cNvSpPr txBox="1">
          <a:spLocks noChangeArrowheads="1"/>
        </xdr:cNvSpPr>
      </xdr:nvSpPr>
      <xdr:spPr>
        <a:xfrm>
          <a:off x="3000375" y="100974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545</xdr:row>
      <xdr:rowOff>0</xdr:rowOff>
    </xdr:from>
    <xdr:to>
      <xdr:col>2</xdr:col>
      <xdr:colOff>2133600</xdr:colOff>
      <xdr:row>545</xdr:row>
      <xdr:rowOff>0</xdr:rowOff>
    </xdr:to>
    <xdr:sp fLocksText="0">
      <xdr:nvSpPr>
        <xdr:cNvPr id="945" name="Text Box 1"/>
        <xdr:cNvSpPr txBox="1">
          <a:spLocks noChangeArrowheads="1"/>
        </xdr:cNvSpPr>
      </xdr:nvSpPr>
      <xdr:spPr>
        <a:xfrm>
          <a:off x="3000375" y="100002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545</xdr:row>
      <xdr:rowOff>0</xdr:rowOff>
    </xdr:from>
    <xdr:to>
      <xdr:col>2</xdr:col>
      <xdr:colOff>2133600</xdr:colOff>
      <xdr:row>545</xdr:row>
      <xdr:rowOff>0</xdr:rowOff>
    </xdr:to>
    <xdr:sp fLocksText="0">
      <xdr:nvSpPr>
        <xdr:cNvPr id="946" name="Text Box 2"/>
        <xdr:cNvSpPr txBox="1">
          <a:spLocks noChangeArrowheads="1"/>
        </xdr:cNvSpPr>
      </xdr:nvSpPr>
      <xdr:spPr>
        <a:xfrm>
          <a:off x="3000375" y="100002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545</xdr:row>
      <xdr:rowOff>0</xdr:rowOff>
    </xdr:from>
    <xdr:to>
      <xdr:col>2</xdr:col>
      <xdr:colOff>2133600</xdr:colOff>
      <xdr:row>545</xdr:row>
      <xdr:rowOff>0</xdr:rowOff>
    </xdr:to>
    <xdr:sp fLocksText="0">
      <xdr:nvSpPr>
        <xdr:cNvPr id="947" name="Text Box 1"/>
        <xdr:cNvSpPr txBox="1">
          <a:spLocks noChangeArrowheads="1"/>
        </xdr:cNvSpPr>
      </xdr:nvSpPr>
      <xdr:spPr>
        <a:xfrm>
          <a:off x="3000375" y="100002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545</xdr:row>
      <xdr:rowOff>0</xdr:rowOff>
    </xdr:from>
    <xdr:to>
      <xdr:col>2</xdr:col>
      <xdr:colOff>2133600</xdr:colOff>
      <xdr:row>545</xdr:row>
      <xdr:rowOff>0</xdr:rowOff>
    </xdr:to>
    <xdr:sp fLocksText="0">
      <xdr:nvSpPr>
        <xdr:cNvPr id="948" name="Text Box 1"/>
        <xdr:cNvSpPr txBox="1">
          <a:spLocks noChangeArrowheads="1"/>
        </xdr:cNvSpPr>
      </xdr:nvSpPr>
      <xdr:spPr>
        <a:xfrm>
          <a:off x="3000375" y="100002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545</xdr:row>
      <xdr:rowOff>0</xdr:rowOff>
    </xdr:from>
    <xdr:to>
      <xdr:col>2</xdr:col>
      <xdr:colOff>2133600</xdr:colOff>
      <xdr:row>545</xdr:row>
      <xdr:rowOff>0</xdr:rowOff>
    </xdr:to>
    <xdr:sp fLocksText="0">
      <xdr:nvSpPr>
        <xdr:cNvPr id="949" name="Text Box 1"/>
        <xdr:cNvSpPr txBox="1">
          <a:spLocks noChangeArrowheads="1"/>
        </xdr:cNvSpPr>
      </xdr:nvSpPr>
      <xdr:spPr>
        <a:xfrm>
          <a:off x="3000375" y="100002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545</xdr:row>
      <xdr:rowOff>0</xdr:rowOff>
    </xdr:from>
    <xdr:to>
      <xdr:col>2</xdr:col>
      <xdr:colOff>2133600</xdr:colOff>
      <xdr:row>545</xdr:row>
      <xdr:rowOff>0</xdr:rowOff>
    </xdr:to>
    <xdr:sp fLocksText="0">
      <xdr:nvSpPr>
        <xdr:cNvPr id="950" name="Text Box 2"/>
        <xdr:cNvSpPr txBox="1">
          <a:spLocks noChangeArrowheads="1"/>
        </xdr:cNvSpPr>
      </xdr:nvSpPr>
      <xdr:spPr>
        <a:xfrm>
          <a:off x="3000375" y="100002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545</xdr:row>
      <xdr:rowOff>0</xdr:rowOff>
    </xdr:from>
    <xdr:to>
      <xdr:col>2</xdr:col>
      <xdr:colOff>2133600</xdr:colOff>
      <xdr:row>545</xdr:row>
      <xdr:rowOff>0</xdr:rowOff>
    </xdr:to>
    <xdr:sp fLocksText="0">
      <xdr:nvSpPr>
        <xdr:cNvPr id="951" name="Text Box 1"/>
        <xdr:cNvSpPr txBox="1">
          <a:spLocks noChangeArrowheads="1"/>
        </xdr:cNvSpPr>
      </xdr:nvSpPr>
      <xdr:spPr>
        <a:xfrm>
          <a:off x="3000375" y="100002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545</xdr:row>
      <xdr:rowOff>0</xdr:rowOff>
    </xdr:from>
    <xdr:to>
      <xdr:col>2</xdr:col>
      <xdr:colOff>2133600</xdr:colOff>
      <xdr:row>545</xdr:row>
      <xdr:rowOff>0</xdr:rowOff>
    </xdr:to>
    <xdr:sp fLocksText="0">
      <xdr:nvSpPr>
        <xdr:cNvPr id="952" name="Text Box 2"/>
        <xdr:cNvSpPr txBox="1">
          <a:spLocks noChangeArrowheads="1"/>
        </xdr:cNvSpPr>
      </xdr:nvSpPr>
      <xdr:spPr>
        <a:xfrm>
          <a:off x="3000375" y="100002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545</xdr:row>
      <xdr:rowOff>0</xdr:rowOff>
    </xdr:from>
    <xdr:to>
      <xdr:col>2</xdr:col>
      <xdr:colOff>2133600</xdr:colOff>
      <xdr:row>545</xdr:row>
      <xdr:rowOff>0</xdr:rowOff>
    </xdr:to>
    <xdr:sp fLocksText="0">
      <xdr:nvSpPr>
        <xdr:cNvPr id="953" name="Text Box 1"/>
        <xdr:cNvSpPr txBox="1">
          <a:spLocks noChangeArrowheads="1"/>
        </xdr:cNvSpPr>
      </xdr:nvSpPr>
      <xdr:spPr>
        <a:xfrm>
          <a:off x="3000375" y="100002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545</xdr:row>
      <xdr:rowOff>0</xdr:rowOff>
    </xdr:from>
    <xdr:to>
      <xdr:col>2</xdr:col>
      <xdr:colOff>2133600</xdr:colOff>
      <xdr:row>545</xdr:row>
      <xdr:rowOff>0</xdr:rowOff>
    </xdr:to>
    <xdr:sp fLocksText="0">
      <xdr:nvSpPr>
        <xdr:cNvPr id="954" name="Text Box 2"/>
        <xdr:cNvSpPr txBox="1">
          <a:spLocks noChangeArrowheads="1"/>
        </xdr:cNvSpPr>
      </xdr:nvSpPr>
      <xdr:spPr>
        <a:xfrm>
          <a:off x="3000375" y="100002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551</xdr:row>
      <xdr:rowOff>0</xdr:rowOff>
    </xdr:from>
    <xdr:to>
      <xdr:col>2</xdr:col>
      <xdr:colOff>2133600</xdr:colOff>
      <xdr:row>551</xdr:row>
      <xdr:rowOff>0</xdr:rowOff>
    </xdr:to>
    <xdr:sp fLocksText="0">
      <xdr:nvSpPr>
        <xdr:cNvPr id="955" name="Text Box 1"/>
        <xdr:cNvSpPr txBox="1">
          <a:spLocks noChangeArrowheads="1"/>
        </xdr:cNvSpPr>
      </xdr:nvSpPr>
      <xdr:spPr>
        <a:xfrm>
          <a:off x="3000375" y="100974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551</xdr:row>
      <xdr:rowOff>0</xdr:rowOff>
    </xdr:from>
    <xdr:to>
      <xdr:col>2</xdr:col>
      <xdr:colOff>2133600</xdr:colOff>
      <xdr:row>551</xdr:row>
      <xdr:rowOff>0</xdr:rowOff>
    </xdr:to>
    <xdr:sp fLocksText="0">
      <xdr:nvSpPr>
        <xdr:cNvPr id="956" name="Text Box 2"/>
        <xdr:cNvSpPr txBox="1">
          <a:spLocks noChangeArrowheads="1"/>
        </xdr:cNvSpPr>
      </xdr:nvSpPr>
      <xdr:spPr>
        <a:xfrm>
          <a:off x="3000375" y="100974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551</xdr:row>
      <xdr:rowOff>0</xdr:rowOff>
    </xdr:from>
    <xdr:to>
      <xdr:col>2</xdr:col>
      <xdr:colOff>2133600</xdr:colOff>
      <xdr:row>551</xdr:row>
      <xdr:rowOff>0</xdr:rowOff>
    </xdr:to>
    <xdr:sp fLocksText="0">
      <xdr:nvSpPr>
        <xdr:cNvPr id="957" name="Text Box 1"/>
        <xdr:cNvSpPr txBox="1">
          <a:spLocks noChangeArrowheads="1"/>
        </xdr:cNvSpPr>
      </xdr:nvSpPr>
      <xdr:spPr>
        <a:xfrm>
          <a:off x="3000375" y="100974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551</xdr:row>
      <xdr:rowOff>0</xdr:rowOff>
    </xdr:from>
    <xdr:to>
      <xdr:col>2</xdr:col>
      <xdr:colOff>2133600</xdr:colOff>
      <xdr:row>551</xdr:row>
      <xdr:rowOff>0</xdr:rowOff>
    </xdr:to>
    <xdr:sp fLocksText="0">
      <xdr:nvSpPr>
        <xdr:cNvPr id="958" name="Text Box 1"/>
        <xdr:cNvSpPr txBox="1">
          <a:spLocks noChangeArrowheads="1"/>
        </xdr:cNvSpPr>
      </xdr:nvSpPr>
      <xdr:spPr>
        <a:xfrm>
          <a:off x="3000375" y="100974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551</xdr:row>
      <xdr:rowOff>0</xdr:rowOff>
    </xdr:from>
    <xdr:to>
      <xdr:col>2</xdr:col>
      <xdr:colOff>2133600</xdr:colOff>
      <xdr:row>551</xdr:row>
      <xdr:rowOff>0</xdr:rowOff>
    </xdr:to>
    <xdr:sp fLocksText="0">
      <xdr:nvSpPr>
        <xdr:cNvPr id="959" name="Text Box 1"/>
        <xdr:cNvSpPr txBox="1">
          <a:spLocks noChangeArrowheads="1"/>
        </xdr:cNvSpPr>
      </xdr:nvSpPr>
      <xdr:spPr>
        <a:xfrm>
          <a:off x="3000375" y="100974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551</xdr:row>
      <xdr:rowOff>0</xdr:rowOff>
    </xdr:from>
    <xdr:to>
      <xdr:col>2</xdr:col>
      <xdr:colOff>2133600</xdr:colOff>
      <xdr:row>551</xdr:row>
      <xdr:rowOff>0</xdr:rowOff>
    </xdr:to>
    <xdr:sp fLocksText="0">
      <xdr:nvSpPr>
        <xdr:cNvPr id="960" name="Text Box 2"/>
        <xdr:cNvSpPr txBox="1">
          <a:spLocks noChangeArrowheads="1"/>
        </xdr:cNvSpPr>
      </xdr:nvSpPr>
      <xdr:spPr>
        <a:xfrm>
          <a:off x="3000375" y="100974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551</xdr:row>
      <xdr:rowOff>0</xdr:rowOff>
    </xdr:from>
    <xdr:to>
      <xdr:col>2</xdr:col>
      <xdr:colOff>2133600</xdr:colOff>
      <xdr:row>551</xdr:row>
      <xdr:rowOff>0</xdr:rowOff>
    </xdr:to>
    <xdr:sp fLocksText="0">
      <xdr:nvSpPr>
        <xdr:cNvPr id="961" name="Text Box 1"/>
        <xdr:cNvSpPr txBox="1">
          <a:spLocks noChangeArrowheads="1"/>
        </xdr:cNvSpPr>
      </xdr:nvSpPr>
      <xdr:spPr>
        <a:xfrm>
          <a:off x="3000375" y="100974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551</xdr:row>
      <xdr:rowOff>0</xdr:rowOff>
    </xdr:from>
    <xdr:to>
      <xdr:col>2</xdr:col>
      <xdr:colOff>2133600</xdr:colOff>
      <xdr:row>551</xdr:row>
      <xdr:rowOff>0</xdr:rowOff>
    </xdr:to>
    <xdr:sp fLocksText="0">
      <xdr:nvSpPr>
        <xdr:cNvPr id="962" name="Text Box 2"/>
        <xdr:cNvSpPr txBox="1">
          <a:spLocks noChangeArrowheads="1"/>
        </xdr:cNvSpPr>
      </xdr:nvSpPr>
      <xdr:spPr>
        <a:xfrm>
          <a:off x="3000375" y="100974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551</xdr:row>
      <xdr:rowOff>0</xdr:rowOff>
    </xdr:from>
    <xdr:to>
      <xdr:col>2</xdr:col>
      <xdr:colOff>2133600</xdr:colOff>
      <xdr:row>551</xdr:row>
      <xdr:rowOff>0</xdr:rowOff>
    </xdr:to>
    <xdr:sp fLocksText="0">
      <xdr:nvSpPr>
        <xdr:cNvPr id="963" name="Text Box 1"/>
        <xdr:cNvSpPr txBox="1">
          <a:spLocks noChangeArrowheads="1"/>
        </xdr:cNvSpPr>
      </xdr:nvSpPr>
      <xdr:spPr>
        <a:xfrm>
          <a:off x="3000375" y="100974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551</xdr:row>
      <xdr:rowOff>0</xdr:rowOff>
    </xdr:from>
    <xdr:to>
      <xdr:col>2</xdr:col>
      <xdr:colOff>2133600</xdr:colOff>
      <xdr:row>551</xdr:row>
      <xdr:rowOff>0</xdr:rowOff>
    </xdr:to>
    <xdr:sp fLocksText="0">
      <xdr:nvSpPr>
        <xdr:cNvPr id="964" name="Text Box 2"/>
        <xdr:cNvSpPr txBox="1">
          <a:spLocks noChangeArrowheads="1"/>
        </xdr:cNvSpPr>
      </xdr:nvSpPr>
      <xdr:spPr>
        <a:xfrm>
          <a:off x="3000375" y="100974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545</xdr:row>
      <xdr:rowOff>0</xdr:rowOff>
    </xdr:from>
    <xdr:to>
      <xdr:col>2</xdr:col>
      <xdr:colOff>2133600</xdr:colOff>
      <xdr:row>545</xdr:row>
      <xdr:rowOff>0</xdr:rowOff>
    </xdr:to>
    <xdr:sp fLocksText="0">
      <xdr:nvSpPr>
        <xdr:cNvPr id="965" name="Text Box 1"/>
        <xdr:cNvSpPr txBox="1">
          <a:spLocks noChangeArrowheads="1"/>
        </xdr:cNvSpPr>
      </xdr:nvSpPr>
      <xdr:spPr>
        <a:xfrm>
          <a:off x="3000375" y="100002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545</xdr:row>
      <xdr:rowOff>0</xdr:rowOff>
    </xdr:from>
    <xdr:to>
      <xdr:col>2</xdr:col>
      <xdr:colOff>2133600</xdr:colOff>
      <xdr:row>545</xdr:row>
      <xdr:rowOff>0</xdr:rowOff>
    </xdr:to>
    <xdr:sp fLocksText="0">
      <xdr:nvSpPr>
        <xdr:cNvPr id="966" name="Text Box 2"/>
        <xdr:cNvSpPr txBox="1">
          <a:spLocks noChangeArrowheads="1"/>
        </xdr:cNvSpPr>
      </xdr:nvSpPr>
      <xdr:spPr>
        <a:xfrm>
          <a:off x="3000375" y="100002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545</xdr:row>
      <xdr:rowOff>0</xdr:rowOff>
    </xdr:from>
    <xdr:to>
      <xdr:col>2</xdr:col>
      <xdr:colOff>2133600</xdr:colOff>
      <xdr:row>545</xdr:row>
      <xdr:rowOff>0</xdr:rowOff>
    </xdr:to>
    <xdr:sp fLocksText="0">
      <xdr:nvSpPr>
        <xdr:cNvPr id="967" name="Text Box 1"/>
        <xdr:cNvSpPr txBox="1">
          <a:spLocks noChangeArrowheads="1"/>
        </xdr:cNvSpPr>
      </xdr:nvSpPr>
      <xdr:spPr>
        <a:xfrm>
          <a:off x="3000375" y="100002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545</xdr:row>
      <xdr:rowOff>0</xdr:rowOff>
    </xdr:from>
    <xdr:to>
      <xdr:col>2</xdr:col>
      <xdr:colOff>2133600</xdr:colOff>
      <xdr:row>545</xdr:row>
      <xdr:rowOff>0</xdr:rowOff>
    </xdr:to>
    <xdr:sp fLocksText="0">
      <xdr:nvSpPr>
        <xdr:cNvPr id="968" name="Text Box 1"/>
        <xdr:cNvSpPr txBox="1">
          <a:spLocks noChangeArrowheads="1"/>
        </xdr:cNvSpPr>
      </xdr:nvSpPr>
      <xdr:spPr>
        <a:xfrm>
          <a:off x="3000375" y="100002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545</xdr:row>
      <xdr:rowOff>0</xdr:rowOff>
    </xdr:from>
    <xdr:to>
      <xdr:col>2</xdr:col>
      <xdr:colOff>2133600</xdr:colOff>
      <xdr:row>545</xdr:row>
      <xdr:rowOff>0</xdr:rowOff>
    </xdr:to>
    <xdr:sp fLocksText="0">
      <xdr:nvSpPr>
        <xdr:cNvPr id="969" name="Text Box 1"/>
        <xdr:cNvSpPr txBox="1">
          <a:spLocks noChangeArrowheads="1"/>
        </xdr:cNvSpPr>
      </xdr:nvSpPr>
      <xdr:spPr>
        <a:xfrm>
          <a:off x="3000375" y="100002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545</xdr:row>
      <xdr:rowOff>0</xdr:rowOff>
    </xdr:from>
    <xdr:to>
      <xdr:col>2</xdr:col>
      <xdr:colOff>2133600</xdr:colOff>
      <xdr:row>545</xdr:row>
      <xdr:rowOff>0</xdr:rowOff>
    </xdr:to>
    <xdr:sp fLocksText="0">
      <xdr:nvSpPr>
        <xdr:cNvPr id="970" name="Text Box 2"/>
        <xdr:cNvSpPr txBox="1">
          <a:spLocks noChangeArrowheads="1"/>
        </xdr:cNvSpPr>
      </xdr:nvSpPr>
      <xdr:spPr>
        <a:xfrm>
          <a:off x="3000375" y="100002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545</xdr:row>
      <xdr:rowOff>0</xdr:rowOff>
    </xdr:from>
    <xdr:to>
      <xdr:col>2</xdr:col>
      <xdr:colOff>2133600</xdr:colOff>
      <xdr:row>545</xdr:row>
      <xdr:rowOff>0</xdr:rowOff>
    </xdr:to>
    <xdr:sp fLocksText="0">
      <xdr:nvSpPr>
        <xdr:cNvPr id="971" name="Text Box 1"/>
        <xdr:cNvSpPr txBox="1">
          <a:spLocks noChangeArrowheads="1"/>
        </xdr:cNvSpPr>
      </xdr:nvSpPr>
      <xdr:spPr>
        <a:xfrm>
          <a:off x="3000375" y="100002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545</xdr:row>
      <xdr:rowOff>0</xdr:rowOff>
    </xdr:from>
    <xdr:to>
      <xdr:col>2</xdr:col>
      <xdr:colOff>2133600</xdr:colOff>
      <xdr:row>545</xdr:row>
      <xdr:rowOff>0</xdr:rowOff>
    </xdr:to>
    <xdr:sp fLocksText="0">
      <xdr:nvSpPr>
        <xdr:cNvPr id="972" name="Text Box 2"/>
        <xdr:cNvSpPr txBox="1">
          <a:spLocks noChangeArrowheads="1"/>
        </xdr:cNvSpPr>
      </xdr:nvSpPr>
      <xdr:spPr>
        <a:xfrm>
          <a:off x="3000375" y="100002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545</xdr:row>
      <xdr:rowOff>0</xdr:rowOff>
    </xdr:from>
    <xdr:to>
      <xdr:col>2</xdr:col>
      <xdr:colOff>2133600</xdr:colOff>
      <xdr:row>545</xdr:row>
      <xdr:rowOff>0</xdr:rowOff>
    </xdr:to>
    <xdr:sp fLocksText="0">
      <xdr:nvSpPr>
        <xdr:cNvPr id="973" name="Text Box 1"/>
        <xdr:cNvSpPr txBox="1">
          <a:spLocks noChangeArrowheads="1"/>
        </xdr:cNvSpPr>
      </xdr:nvSpPr>
      <xdr:spPr>
        <a:xfrm>
          <a:off x="3000375" y="100002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545</xdr:row>
      <xdr:rowOff>0</xdr:rowOff>
    </xdr:from>
    <xdr:to>
      <xdr:col>2</xdr:col>
      <xdr:colOff>2133600</xdr:colOff>
      <xdr:row>545</xdr:row>
      <xdr:rowOff>0</xdr:rowOff>
    </xdr:to>
    <xdr:sp fLocksText="0">
      <xdr:nvSpPr>
        <xdr:cNvPr id="974" name="Text Box 2"/>
        <xdr:cNvSpPr txBox="1">
          <a:spLocks noChangeArrowheads="1"/>
        </xdr:cNvSpPr>
      </xdr:nvSpPr>
      <xdr:spPr>
        <a:xfrm>
          <a:off x="3000375" y="100002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551</xdr:row>
      <xdr:rowOff>0</xdr:rowOff>
    </xdr:from>
    <xdr:to>
      <xdr:col>2</xdr:col>
      <xdr:colOff>2133600</xdr:colOff>
      <xdr:row>551</xdr:row>
      <xdr:rowOff>0</xdr:rowOff>
    </xdr:to>
    <xdr:sp fLocksText="0">
      <xdr:nvSpPr>
        <xdr:cNvPr id="975" name="Text Box 1"/>
        <xdr:cNvSpPr txBox="1">
          <a:spLocks noChangeArrowheads="1"/>
        </xdr:cNvSpPr>
      </xdr:nvSpPr>
      <xdr:spPr>
        <a:xfrm>
          <a:off x="3000375" y="100974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551</xdr:row>
      <xdr:rowOff>0</xdr:rowOff>
    </xdr:from>
    <xdr:to>
      <xdr:col>2</xdr:col>
      <xdr:colOff>2133600</xdr:colOff>
      <xdr:row>551</xdr:row>
      <xdr:rowOff>0</xdr:rowOff>
    </xdr:to>
    <xdr:sp fLocksText="0">
      <xdr:nvSpPr>
        <xdr:cNvPr id="976" name="Text Box 2"/>
        <xdr:cNvSpPr txBox="1">
          <a:spLocks noChangeArrowheads="1"/>
        </xdr:cNvSpPr>
      </xdr:nvSpPr>
      <xdr:spPr>
        <a:xfrm>
          <a:off x="3000375" y="100974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551</xdr:row>
      <xdr:rowOff>0</xdr:rowOff>
    </xdr:from>
    <xdr:to>
      <xdr:col>2</xdr:col>
      <xdr:colOff>2133600</xdr:colOff>
      <xdr:row>551</xdr:row>
      <xdr:rowOff>0</xdr:rowOff>
    </xdr:to>
    <xdr:sp fLocksText="0">
      <xdr:nvSpPr>
        <xdr:cNvPr id="977" name="Text Box 1"/>
        <xdr:cNvSpPr txBox="1">
          <a:spLocks noChangeArrowheads="1"/>
        </xdr:cNvSpPr>
      </xdr:nvSpPr>
      <xdr:spPr>
        <a:xfrm>
          <a:off x="3000375" y="100974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551</xdr:row>
      <xdr:rowOff>0</xdr:rowOff>
    </xdr:from>
    <xdr:to>
      <xdr:col>2</xdr:col>
      <xdr:colOff>2133600</xdr:colOff>
      <xdr:row>551</xdr:row>
      <xdr:rowOff>0</xdr:rowOff>
    </xdr:to>
    <xdr:sp fLocksText="0">
      <xdr:nvSpPr>
        <xdr:cNvPr id="978" name="Text Box 1"/>
        <xdr:cNvSpPr txBox="1">
          <a:spLocks noChangeArrowheads="1"/>
        </xdr:cNvSpPr>
      </xdr:nvSpPr>
      <xdr:spPr>
        <a:xfrm>
          <a:off x="3000375" y="100974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551</xdr:row>
      <xdr:rowOff>0</xdr:rowOff>
    </xdr:from>
    <xdr:to>
      <xdr:col>2</xdr:col>
      <xdr:colOff>2133600</xdr:colOff>
      <xdr:row>551</xdr:row>
      <xdr:rowOff>0</xdr:rowOff>
    </xdr:to>
    <xdr:sp fLocksText="0">
      <xdr:nvSpPr>
        <xdr:cNvPr id="979" name="Text Box 1"/>
        <xdr:cNvSpPr txBox="1">
          <a:spLocks noChangeArrowheads="1"/>
        </xdr:cNvSpPr>
      </xdr:nvSpPr>
      <xdr:spPr>
        <a:xfrm>
          <a:off x="3000375" y="100974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551</xdr:row>
      <xdr:rowOff>0</xdr:rowOff>
    </xdr:from>
    <xdr:to>
      <xdr:col>2</xdr:col>
      <xdr:colOff>2133600</xdr:colOff>
      <xdr:row>551</xdr:row>
      <xdr:rowOff>0</xdr:rowOff>
    </xdr:to>
    <xdr:sp fLocksText="0">
      <xdr:nvSpPr>
        <xdr:cNvPr id="980" name="Text Box 2"/>
        <xdr:cNvSpPr txBox="1">
          <a:spLocks noChangeArrowheads="1"/>
        </xdr:cNvSpPr>
      </xdr:nvSpPr>
      <xdr:spPr>
        <a:xfrm>
          <a:off x="3000375" y="100974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551</xdr:row>
      <xdr:rowOff>0</xdr:rowOff>
    </xdr:from>
    <xdr:to>
      <xdr:col>2</xdr:col>
      <xdr:colOff>2133600</xdr:colOff>
      <xdr:row>551</xdr:row>
      <xdr:rowOff>0</xdr:rowOff>
    </xdr:to>
    <xdr:sp fLocksText="0">
      <xdr:nvSpPr>
        <xdr:cNvPr id="981" name="Text Box 1"/>
        <xdr:cNvSpPr txBox="1">
          <a:spLocks noChangeArrowheads="1"/>
        </xdr:cNvSpPr>
      </xdr:nvSpPr>
      <xdr:spPr>
        <a:xfrm>
          <a:off x="3000375" y="100974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551</xdr:row>
      <xdr:rowOff>0</xdr:rowOff>
    </xdr:from>
    <xdr:to>
      <xdr:col>2</xdr:col>
      <xdr:colOff>2133600</xdr:colOff>
      <xdr:row>551</xdr:row>
      <xdr:rowOff>0</xdr:rowOff>
    </xdr:to>
    <xdr:sp fLocksText="0">
      <xdr:nvSpPr>
        <xdr:cNvPr id="982" name="Text Box 2"/>
        <xdr:cNvSpPr txBox="1">
          <a:spLocks noChangeArrowheads="1"/>
        </xdr:cNvSpPr>
      </xdr:nvSpPr>
      <xdr:spPr>
        <a:xfrm>
          <a:off x="3000375" y="100974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551</xdr:row>
      <xdr:rowOff>0</xdr:rowOff>
    </xdr:from>
    <xdr:to>
      <xdr:col>2</xdr:col>
      <xdr:colOff>2133600</xdr:colOff>
      <xdr:row>551</xdr:row>
      <xdr:rowOff>0</xdr:rowOff>
    </xdr:to>
    <xdr:sp fLocksText="0">
      <xdr:nvSpPr>
        <xdr:cNvPr id="983" name="Text Box 1"/>
        <xdr:cNvSpPr txBox="1">
          <a:spLocks noChangeArrowheads="1"/>
        </xdr:cNvSpPr>
      </xdr:nvSpPr>
      <xdr:spPr>
        <a:xfrm>
          <a:off x="3000375" y="100974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551</xdr:row>
      <xdr:rowOff>0</xdr:rowOff>
    </xdr:from>
    <xdr:to>
      <xdr:col>2</xdr:col>
      <xdr:colOff>2133600</xdr:colOff>
      <xdr:row>551</xdr:row>
      <xdr:rowOff>0</xdr:rowOff>
    </xdr:to>
    <xdr:sp fLocksText="0">
      <xdr:nvSpPr>
        <xdr:cNvPr id="984" name="Text Box 2"/>
        <xdr:cNvSpPr txBox="1">
          <a:spLocks noChangeArrowheads="1"/>
        </xdr:cNvSpPr>
      </xdr:nvSpPr>
      <xdr:spPr>
        <a:xfrm>
          <a:off x="3000375" y="100974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546</xdr:row>
      <xdr:rowOff>0</xdr:rowOff>
    </xdr:from>
    <xdr:to>
      <xdr:col>2</xdr:col>
      <xdr:colOff>2133600</xdr:colOff>
      <xdr:row>546</xdr:row>
      <xdr:rowOff>0</xdr:rowOff>
    </xdr:to>
    <xdr:sp fLocksText="0">
      <xdr:nvSpPr>
        <xdr:cNvPr id="985" name="Text Box 1"/>
        <xdr:cNvSpPr txBox="1">
          <a:spLocks noChangeArrowheads="1"/>
        </xdr:cNvSpPr>
      </xdr:nvSpPr>
      <xdr:spPr>
        <a:xfrm>
          <a:off x="3000375" y="100164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546</xdr:row>
      <xdr:rowOff>0</xdr:rowOff>
    </xdr:from>
    <xdr:to>
      <xdr:col>2</xdr:col>
      <xdr:colOff>2133600</xdr:colOff>
      <xdr:row>546</xdr:row>
      <xdr:rowOff>0</xdr:rowOff>
    </xdr:to>
    <xdr:sp fLocksText="0">
      <xdr:nvSpPr>
        <xdr:cNvPr id="986" name="Text Box 2"/>
        <xdr:cNvSpPr txBox="1">
          <a:spLocks noChangeArrowheads="1"/>
        </xdr:cNvSpPr>
      </xdr:nvSpPr>
      <xdr:spPr>
        <a:xfrm>
          <a:off x="3000375" y="100164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546</xdr:row>
      <xdr:rowOff>0</xdr:rowOff>
    </xdr:from>
    <xdr:to>
      <xdr:col>2</xdr:col>
      <xdr:colOff>2133600</xdr:colOff>
      <xdr:row>546</xdr:row>
      <xdr:rowOff>0</xdr:rowOff>
    </xdr:to>
    <xdr:sp fLocksText="0">
      <xdr:nvSpPr>
        <xdr:cNvPr id="987" name="Text Box 1"/>
        <xdr:cNvSpPr txBox="1">
          <a:spLocks noChangeArrowheads="1"/>
        </xdr:cNvSpPr>
      </xdr:nvSpPr>
      <xdr:spPr>
        <a:xfrm>
          <a:off x="3000375" y="100164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546</xdr:row>
      <xdr:rowOff>0</xdr:rowOff>
    </xdr:from>
    <xdr:to>
      <xdr:col>2</xdr:col>
      <xdr:colOff>2133600</xdr:colOff>
      <xdr:row>546</xdr:row>
      <xdr:rowOff>0</xdr:rowOff>
    </xdr:to>
    <xdr:sp fLocksText="0">
      <xdr:nvSpPr>
        <xdr:cNvPr id="988" name="Text Box 1"/>
        <xdr:cNvSpPr txBox="1">
          <a:spLocks noChangeArrowheads="1"/>
        </xdr:cNvSpPr>
      </xdr:nvSpPr>
      <xdr:spPr>
        <a:xfrm>
          <a:off x="3000375" y="100164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546</xdr:row>
      <xdr:rowOff>0</xdr:rowOff>
    </xdr:from>
    <xdr:to>
      <xdr:col>2</xdr:col>
      <xdr:colOff>2133600</xdr:colOff>
      <xdr:row>546</xdr:row>
      <xdr:rowOff>0</xdr:rowOff>
    </xdr:to>
    <xdr:sp fLocksText="0">
      <xdr:nvSpPr>
        <xdr:cNvPr id="989" name="Text Box 1"/>
        <xdr:cNvSpPr txBox="1">
          <a:spLocks noChangeArrowheads="1"/>
        </xdr:cNvSpPr>
      </xdr:nvSpPr>
      <xdr:spPr>
        <a:xfrm>
          <a:off x="3000375" y="100164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546</xdr:row>
      <xdr:rowOff>0</xdr:rowOff>
    </xdr:from>
    <xdr:to>
      <xdr:col>2</xdr:col>
      <xdr:colOff>2133600</xdr:colOff>
      <xdr:row>546</xdr:row>
      <xdr:rowOff>0</xdr:rowOff>
    </xdr:to>
    <xdr:sp fLocksText="0">
      <xdr:nvSpPr>
        <xdr:cNvPr id="990" name="Text Box 2"/>
        <xdr:cNvSpPr txBox="1">
          <a:spLocks noChangeArrowheads="1"/>
        </xdr:cNvSpPr>
      </xdr:nvSpPr>
      <xdr:spPr>
        <a:xfrm>
          <a:off x="3000375" y="100164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546</xdr:row>
      <xdr:rowOff>0</xdr:rowOff>
    </xdr:from>
    <xdr:to>
      <xdr:col>2</xdr:col>
      <xdr:colOff>2133600</xdr:colOff>
      <xdr:row>546</xdr:row>
      <xdr:rowOff>0</xdr:rowOff>
    </xdr:to>
    <xdr:sp fLocksText="0">
      <xdr:nvSpPr>
        <xdr:cNvPr id="991" name="Text Box 1"/>
        <xdr:cNvSpPr txBox="1">
          <a:spLocks noChangeArrowheads="1"/>
        </xdr:cNvSpPr>
      </xdr:nvSpPr>
      <xdr:spPr>
        <a:xfrm>
          <a:off x="3000375" y="100164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546</xdr:row>
      <xdr:rowOff>0</xdr:rowOff>
    </xdr:from>
    <xdr:to>
      <xdr:col>2</xdr:col>
      <xdr:colOff>2133600</xdr:colOff>
      <xdr:row>546</xdr:row>
      <xdr:rowOff>0</xdr:rowOff>
    </xdr:to>
    <xdr:sp fLocksText="0">
      <xdr:nvSpPr>
        <xdr:cNvPr id="992" name="Text Box 2"/>
        <xdr:cNvSpPr txBox="1">
          <a:spLocks noChangeArrowheads="1"/>
        </xdr:cNvSpPr>
      </xdr:nvSpPr>
      <xdr:spPr>
        <a:xfrm>
          <a:off x="3000375" y="100164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546</xdr:row>
      <xdr:rowOff>0</xdr:rowOff>
    </xdr:from>
    <xdr:to>
      <xdr:col>2</xdr:col>
      <xdr:colOff>2133600</xdr:colOff>
      <xdr:row>546</xdr:row>
      <xdr:rowOff>0</xdr:rowOff>
    </xdr:to>
    <xdr:sp fLocksText="0">
      <xdr:nvSpPr>
        <xdr:cNvPr id="993" name="Text Box 1"/>
        <xdr:cNvSpPr txBox="1">
          <a:spLocks noChangeArrowheads="1"/>
        </xdr:cNvSpPr>
      </xdr:nvSpPr>
      <xdr:spPr>
        <a:xfrm>
          <a:off x="3000375" y="100164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546</xdr:row>
      <xdr:rowOff>0</xdr:rowOff>
    </xdr:from>
    <xdr:to>
      <xdr:col>2</xdr:col>
      <xdr:colOff>2133600</xdr:colOff>
      <xdr:row>546</xdr:row>
      <xdr:rowOff>0</xdr:rowOff>
    </xdr:to>
    <xdr:sp fLocksText="0">
      <xdr:nvSpPr>
        <xdr:cNvPr id="994" name="Text Box 2"/>
        <xdr:cNvSpPr txBox="1">
          <a:spLocks noChangeArrowheads="1"/>
        </xdr:cNvSpPr>
      </xdr:nvSpPr>
      <xdr:spPr>
        <a:xfrm>
          <a:off x="3000375" y="100164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546</xdr:row>
      <xdr:rowOff>0</xdr:rowOff>
    </xdr:from>
    <xdr:to>
      <xdr:col>2</xdr:col>
      <xdr:colOff>2133600</xdr:colOff>
      <xdr:row>546</xdr:row>
      <xdr:rowOff>0</xdr:rowOff>
    </xdr:to>
    <xdr:sp fLocksText="0">
      <xdr:nvSpPr>
        <xdr:cNvPr id="995" name="Text Box 1"/>
        <xdr:cNvSpPr txBox="1">
          <a:spLocks noChangeArrowheads="1"/>
        </xdr:cNvSpPr>
      </xdr:nvSpPr>
      <xdr:spPr>
        <a:xfrm>
          <a:off x="3000375" y="100164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546</xdr:row>
      <xdr:rowOff>0</xdr:rowOff>
    </xdr:from>
    <xdr:to>
      <xdr:col>2</xdr:col>
      <xdr:colOff>2133600</xdr:colOff>
      <xdr:row>546</xdr:row>
      <xdr:rowOff>0</xdr:rowOff>
    </xdr:to>
    <xdr:sp fLocksText="0">
      <xdr:nvSpPr>
        <xdr:cNvPr id="996" name="Text Box 2"/>
        <xdr:cNvSpPr txBox="1">
          <a:spLocks noChangeArrowheads="1"/>
        </xdr:cNvSpPr>
      </xdr:nvSpPr>
      <xdr:spPr>
        <a:xfrm>
          <a:off x="3000375" y="100164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546</xdr:row>
      <xdr:rowOff>0</xdr:rowOff>
    </xdr:from>
    <xdr:to>
      <xdr:col>2</xdr:col>
      <xdr:colOff>2133600</xdr:colOff>
      <xdr:row>546</xdr:row>
      <xdr:rowOff>0</xdr:rowOff>
    </xdr:to>
    <xdr:sp fLocksText="0">
      <xdr:nvSpPr>
        <xdr:cNvPr id="997" name="Text Box 1"/>
        <xdr:cNvSpPr txBox="1">
          <a:spLocks noChangeArrowheads="1"/>
        </xdr:cNvSpPr>
      </xdr:nvSpPr>
      <xdr:spPr>
        <a:xfrm>
          <a:off x="3000375" y="100164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546</xdr:row>
      <xdr:rowOff>0</xdr:rowOff>
    </xdr:from>
    <xdr:to>
      <xdr:col>2</xdr:col>
      <xdr:colOff>2133600</xdr:colOff>
      <xdr:row>546</xdr:row>
      <xdr:rowOff>0</xdr:rowOff>
    </xdr:to>
    <xdr:sp fLocksText="0">
      <xdr:nvSpPr>
        <xdr:cNvPr id="998" name="Text Box 1"/>
        <xdr:cNvSpPr txBox="1">
          <a:spLocks noChangeArrowheads="1"/>
        </xdr:cNvSpPr>
      </xdr:nvSpPr>
      <xdr:spPr>
        <a:xfrm>
          <a:off x="3000375" y="100164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546</xdr:row>
      <xdr:rowOff>0</xdr:rowOff>
    </xdr:from>
    <xdr:to>
      <xdr:col>2</xdr:col>
      <xdr:colOff>2133600</xdr:colOff>
      <xdr:row>546</xdr:row>
      <xdr:rowOff>0</xdr:rowOff>
    </xdr:to>
    <xdr:sp fLocksText="0">
      <xdr:nvSpPr>
        <xdr:cNvPr id="999" name="Text Box 1"/>
        <xdr:cNvSpPr txBox="1">
          <a:spLocks noChangeArrowheads="1"/>
        </xdr:cNvSpPr>
      </xdr:nvSpPr>
      <xdr:spPr>
        <a:xfrm>
          <a:off x="3000375" y="100164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546</xdr:row>
      <xdr:rowOff>0</xdr:rowOff>
    </xdr:from>
    <xdr:to>
      <xdr:col>2</xdr:col>
      <xdr:colOff>2133600</xdr:colOff>
      <xdr:row>546</xdr:row>
      <xdr:rowOff>0</xdr:rowOff>
    </xdr:to>
    <xdr:sp fLocksText="0">
      <xdr:nvSpPr>
        <xdr:cNvPr id="1000" name="Text Box 2"/>
        <xdr:cNvSpPr txBox="1">
          <a:spLocks noChangeArrowheads="1"/>
        </xdr:cNvSpPr>
      </xdr:nvSpPr>
      <xdr:spPr>
        <a:xfrm>
          <a:off x="3000375" y="100164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546</xdr:row>
      <xdr:rowOff>0</xdr:rowOff>
    </xdr:from>
    <xdr:to>
      <xdr:col>2</xdr:col>
      <xdr:colOff>2133600</xdr:colOff>
      <xdr:row>546</xdr:row>
      <xdr:rowOff>0</xdr:rowOff>
    </xdr:to>
    <xdr:sp fLocksText="0">
      <xdr:nvSpPr>
        <xdr:cNvPr id="1001" name="Text Box 1"/>
        <xdr:cNvSpPr txBox="1">
          <a:spLocks noChangeArrowheads="1"/>
        </xdr:cNvSpPr>
      </xdr:nvSpPr>
      <xdr:spPr>
        <a:xfrm>
          <a:off x="3000375" y="100164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546</xdr:row>
      <xdr:rowOff>0</xdr:rowOff>
    </xdr:from>
    <xdr:to>
      <xdr:col>2</xdr:col>
      <xdr:colOff>2133600</xdr:colOff>
      <xdr:row>546</xdr:row>
      <xdr:rowOff>0</xdr:rowOff>
    </xdr:to>
    <xdr:sp fLocksText="0">
      <xdr:nvSpPr>
        <xdr:cNvPr id="1002" name="Text Box 2"/>
        <xdr:cNvSpPr txBox="1">
          <a:spLocks noChangeArrowheads="1"/>
        </xdr:cNvSpPr>
      </xdr:nvSpPr>
      <xdr:spPr>
        <a:xfrm>
          <a:off x="3000375" y="100164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546</xdr:row>
      <xdr:rowOff>0</xdr:rowOff>
    </xdr:from>
    <xdr:to>
      <xdr:col>2</xdr:col>
      <xdr:colOff>2133600</xdr:colOff>
      <xdr:row>546</xdr:row>
      <xdr:rowOff>0</xdr:rowOff>
    </xdr:to>
    <xdr:sp fLocksText="0">
      <xdr:nvSpPr>
        <xdr:cNvPr id="1003" name="Text Box 1"/>
        <xdr:cNvSpPr txBox="1">
          <a:spLocks noChangeArrowheads="1"/>
        </xdr:cNvSpPr>
      </xdr:nvSpPr>
      <xdr:spPr>
        <a:xfrm>
          <a:off x="3000375" y="100164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546</xdr:row>
      <xdr:rowOff>0</xdr:rowOff>
    </xdr:from>
    <xdr:to>
      <xdr:col>2</xdr:col>
      <xdr:colOff>2133600</xdr:colOff>
      <xdr:row>546</xdr:row>
      <xdr:rowOff>0</xdr:rowOff>
    </xdr:to>
    <xdr:sp fLocksText="0">
      <xdr:nvSpPr>
        <xdr:cNvPr id="1004" name="Text Box 2"/>
        <xdr:cNvSpPr txBox="1">
          <a:spLocks noChangeArrowheads="1"/>
        </xdr:cNvSpPr>
      </xdr:nvSpPr>
      <xdr:spPr>
        <a:xfrm>
          <a:off x="3000375" y="100164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546</xdr:row>
      <xdr:rowOff>0</xdr:rowOff>
    </xdr:from>
    <xdr:to>
      <xdr:col>2</xdr:col>
      <xdr:colOff>2133600</xdr:colOff>
      <xdr:row>546</xdr:row>
      <xdr:rowOff>0</xdr:rowOff>
    </xdr:to>
    <xdr:sp fLocksText="0">
      <xdr:nvSpPr>
        <xdr:cNvPr id="1005" name="Text Box 1"/>
        <xdr:cNvSpPr txBox="1">
          <a:spLocks noChangeArrowheads="1"/>
        </xdr:cNvSpPr>
      </xdr:nvSpPr>
      <xdr:spPr>
        <a:xfrm>
          <a:off x="3000375" y="100164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546</xdr:row>
      <xdr:rowOff>0</xdr:rowOff>
    </xdr:from>
    <xdr:to>
      <xdr:col>2</xdr:col>
      <xdr:colOff>2133600</xdr:colOff>
      <xdr:row>546</xdr:row>
      <xdr:rowOff>0</xdr:rowOff>
    </xdr:to>
    <xdr:sp fLocksText="0">
      <xdr:nvSpPr>
        <xdr:cNvPr id="1006" name="Text Box 2"/>
        <xdr:cNvSpPr txBox="1">
          <a:spLocks noChangeArrowheads="1"/>
        </xdr:cNvSpPr>
      </xdr:nvSpPr>
      <xdr:spPr>
        <a:xfrm>
          <a:off x="3000375" y="100164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546</xdr:row>
      <xdr:rowOff>0</xdr:rowOff>
    </xdr:from>
    <xdr:to>
      <xdr:col>2</xdr:col>
      <xdr:colOff>2133600</xdr:colOff>
      <xdr:row>546</xdr:row>
      <xdr:rowOff>0</xdr:rowOff>
    </xdr:to>
    <xdr:sp fLocksText="0">
      <xdr:nvSpPr>
        <xdr:cNvPr id="1007" name="Text Box 1"/>
        <xdr:cNvSpPr txBox="1">
          <a:spLocks noChangeArrowheads="1"/>
        </xdr:cNvSpPr>
      </xdr:nvSpPr>
      <xdr:spPr>
        <a:xfrm>
          <a:off x="3000375" y="100164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546</xdr:row>
      <xdr:rowOff>0</xdr:rowOff>
    </xdr:from>
    <xdr:to>
      <xdr:col>2</xdr:col>
      <xdr:colOff>2133600</xdr:colOff>
      <xdr:row>546</xdr:row>
      <xdr:rowOff>0</xdr:rowOff>
    </xdr:to>
    <xdr:sp fLocksText="0">
      <xdr:nvSpPr>
        <xdr:cNvPr id="1008" name="Text Box 1"/>
        <xdr:cNvSpPr txBox="1">
          <a:spLocks noChangeArrowheads="1"/>
        </xdr:cNvSpPr>
      </xdr:nvSpPr>
      <xdr:spPr>
        <a:xfrm>
          <a:off x="3000375" y="100164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546</xdr:row>
      <xdr:rowOff>0</xdr:rowOff>
    </xdr:from>
    <xdr:to>
      <xdr:col>2</xdr:col>
      <xdr:colOff>2133600</xdr:colOff>
      <xdr:row>546</xdr:row>
      <xdr:rowOff>0</xdr:rowOff>
    </xdr:to>
    <xdr:sp fLocksText="0">
      <xdr:nvSpPr>
        <xdr:cNvPr id="1009" name="Text Box 1"/>
        <xdr:cNvSpPr txBox="1">
          <a:spLocks noChangeArrowheads="1"/>
        </xdr:cNvSpPr>
      </xdr:nvSpPr>
      <xdr:spPr>
        <a:xfrm>
          <a:off x="3000375" y="100164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546</xdr:row>
      <xdr:rowOff>0</xdr:rowOff>
    </xdr:from>
    <xdr:to>
      <xdr:col>2</xdr:col>
      <xdr:colOff>2133600</xdr:colOff>
      <xdr:row>546</xdr:row>
      <xdr:rowOff>0</xdr:rowOff>
    </xdr:to>
    <xdr:sp fLocksText="0">
      <xdr:nvSpPr>
        <xdr:cNvPr id="1010" name="Text Box 2"/>
        <xdr:cNvSpPr txBox="1">
          <a:spLocks noChangeArrowheads="1"/>
        </xdr:cNvSpPr>
      </xdr:nvSpPr>
      <xdr:spPr>
        <a:xfrm>
          <a:off x="3000375" y="100164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546</xdr:row>
      <xdr:rowOff>0</xdr:rowOff>
    </xdr:from>
    <xdr:to>
      <xdr:col>2</xdr:col>
      <xdr:colOff>2133600</xdr:colOff>
      <xdr:row>546</xdr:row>
      <xdr:rowOff>0</xdr:rowOff>
    </xdr:to>
    <xdr:sp fLocksText="0">
      <xdr:nvSpPr>
        <xdr:cNvPr id="1011" name="Text Box 1"/>
        <xdr:cNvSpPr txBox="1">
          <a:spLocks noChangeArrowheads="1"/>
        </xdr:cNvSpPr>
      </xdr:nvSpPr>
      <xdr:spPr>
        <a:xfrm>
          <a:off x="3000375" y="100164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546</xdr:row>
      <xdr:rowOff>0</xdr:rowOff>
    </xdr:from>
    <xdr:to>
      <xdr:col>2</xdr:col>
      <xdr:colOff>2133600</xdr:colOff>
      <xdr:row>546</xdr:row>
      <xdr:rowOff>0</xdr:rowOff>
    </xdr:to>
    <xdr:sp fLocksText="0">
      <xdr:nvSpPr>
        <xdr:cNvPr id="1012" name="Text Box 2"/>
        <xdr:cNvSpPr txBox="1">
          <a:spLocks noChangeArrowheads="1"/>
        </xdr:cNvSpPr>
      </xdr:nvSpPr>
      <xdr:spPr>
        <a:xfrm>
          <a:off x="3000375" y="100164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546</xdr:row>
      <xdr:rowOff>0</xdr:rowOff>
    </xdr:from>
    <xdr:to>
      <xdr:col>2</xdr:col>
      <xdr:colOff>2133600</xdr:colOff>
      <xdr:row>546</xdr:row>
      <xdr:rowOff>0</xdr:rowOff>
    </xdr:to>
    <xdr:sp fLocksText="0">
      <xdr:nvSpPr>
        <xdr:cNvPr id="1013" name="Text Box 1"/>
        <xdr:cNvSpPr txBox="1">
          <a:spLocks noChangeArrowheads="1"/>
        </xdr:cNvSpPr>
      </xdr:nvSpPr>
      <xdr:spPr>
        <a:xfrm>
          <a:off x="3000375" y="100164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546</xdr:row>
      <xdr:rowOff>0</xdr:rowOff>
    </xdr:from>
    <xdr:to>
      <xdr:col>2</xdr:col>
      <xdr:colOff>2133600</xdr:colOff>
      <xdr:row>546</xdr:row>
      <xdr:rowOff>0</xdr:rowOff>
    </xdr:to>
    <xdr:sp fLocksText="0">
      <xdr:nvSpPr>
        <xdr:cNvPr id="1014" name="Text Box 2"/>
        <xdr:cNvSpPr txBox="1">
          <a:spLocks noChangeArrowheads="1"/>
        </xdr:cNvSpPr>
      </xdr:nvSpPr>
      <xdr:spPr>
        <a:xfrm>
          <a:off x="3000375" y="100164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555</xdr:row>
      <xdr:rowOff>0</xdr:rowOff>
    </xdr:from>
    <xdr:to>
      <xdr:col>2</xdr:col>
      <xdr:colOff>2143125</xdr:colOff>
      <xdr:row>556</xdr:row>
      <xdr:rowOff>0</xdr:rowOff>
    </xdr:to>
    <xdr:sp fLocksText="0">
      <xdr:nvSpPr>
        <xdr:cNvPr id="1015" name="Text Box 1"/>
        <xdr:cNvSpPr txBox="1">
          <a:spLocks noChangeArrowheads="1"/>
        </xdr:cNvSpPr>
      </xdr:nvSpPr>
      <xdr:spPr>
        <a:xfrm>
          <a:off x="3000375" y="101622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6"/>
  <sheetViews>
    <sheetView tabSelected="1" zoomScaleSheetLayoutView="100" workbookViewId="0" topLeftCell="A1">
      <selection activeCell="A7" sqref="A7:H7"/>
    </sheetView>
  </sheetViews>
  <sheetFormatPr defaultColWidth="9.140625" defaultRowHeight="12.75"/>
  <cols>
    <col min="1" max="1" width="6.140625" style="10" customWidth="1"/>
    <col min="2" max="2" width="8.00390625" style="11" customWidth="1"/>
    <col min="3" max="3" width="81.7109375" style="12" customWidth="1"/>
    <col min="4" max="4" width="10.57421875" style="13" customWidth="1"/>
    <col min="5" max="5" width="8.421875" style="14" customWidth="1"/>
    <col min="6" max="6" width="13.00390625" style="15" customWidth="1"/>
    <col min="7" max="7" width="14.57421875" style="15" customWidth="1"/>
    <col min="8" max="8" width="12.8515625" style="16" customWidth="1"/>
    <col min="9" max="242" width="11.421875" style="1" customWidth="1"/>
    <col min="243" max="243" width="56.28125" style="1" customWidth="1"/>
    <col min="244" max="16384" width="9.140625" style="1" customWidth="1"/>
  </cols>
  <sheetData>
    <row r="1" spans="1:9" s="2" customFormat="1" ht="16.5" customHeight="1">
      <c r="A1" s="340" t="s">
        <v>574</v>
      </c>
      <c r="B1" s="341"/>
      <c r="C1" s="341"/>
      <c r="D1" s="341"/>
      <c r="E1" s="341"/>
      <c r="F1" s="341"/>
      <c r="G1" s="341"/>
      <c r="H1" s="342"/>
      <c r="I1" s="26"/>
    </row>
    <row r="2" spans="1:9" s="3" customFormat="1" ht="12.75">
      <c r="A2" s="345" t="s">
        <v>818</v>
      </c>
      <c r="B2" s="346"/>
      <c r="C2" s="346"/>
      <c r="D2" s="346"/>
      <c r="E2" s="346"/>
      <c r="F2" s="346"/>
      <c r="G2" s="346"/>
      <c r="H2" s="347"/>
      <c r="I2" s="10"/>
    </row>
    <row r="3" spans="1:9" s="3" customFormat="1" ht="12.75">
      <c r="A3" s="345" t="s">
        <v>556</v>
      </c>
      <c r="B3" s="346"/>
      <c r="C3" s="346"/>
      <c r="D3" s="346"/>
      <c r="E3" s="346"/>
      <c r="F3" s="346"/>
      <c r="G3" s="346"/>
      <c r="H3" s="347"/>
      <c r="I3" s="10"/>
    </row>
    <row r="4" spans="1:9" s="3" customFormat="1" ht="12.75">
      <c r="A4" s="348" t="s">
        <v>84</v>
      </c>
      <c r="B4" s="349"/>
      <c r="C4" s="349"/>
      <c r="D4" s="349"/>
      <c r="E4" s="349"/>
      <c r="F4" s="349"/>
      <c r="G4" s="349"/>
      <c r="H4" s="350"/>
      <c r="I4" s="10"/>
    </row>
    <row r="5" spans="1:9" s="3" customFormat="1" ht="12.75">
      <c r="A5" s="351" t="s">
        <v>815</v>
      </c>
      <c r="B5" s="352"/>
      <c r="C5" s="352"/>
      <c r="D5" s="352"/>
      <c r="E5" s="352"/>
      <c r="F5" s="352"/>
      <c r="G5" s="352"/>
      <c r="H5" s="353"/>
      <c r="I5" s="10"/>
    </row>
    <row r="6" spans="1:9" s="3" customFormat="1" ht="15.75" customHeight="1">
      <c r="A6" s="337" t="s">
        <v>981</v>
      </c>
      <c r="B6" s="338"/>
      <c r="C6" s="338"/>
      <c r="D6" s="338"/>
      <c r="E6" s="338"/>
      <c r="F6" s="338"/>
      <c r="G6" s="338"/>
      <c r="H6" s="339"/>
      <c r="I6" s="10"/>
    </row>
    <row r="7" spans="1:9" s="4" customFormat="1" ht="12.75">
      <c r="A7" s="354" t="s">
        <v>985</v>
      </c>
      <c r="B7" s="355"/>
      <c r="C7" s="355"/>
      <c r="D7" s="355"/>
      <c r="E7" s="355"/>
      <c r="F7" s="355"/>
      <c r="G7" s="355"/>
      <c r="H7" s="356"/>
      <c r="I7" s="27"/>
    </row>
    <row r="8" spans="1:9" s="4" customFormat="1" ht="12.75">
      <c r="A8" s="357" t="s">
        <v>575</v>
      </c>
      <c r="B8" s="335"/>
      <c r="C8" s="335" t="s">
        <v>576</v>
      </c>
      <c r="D8" s="336" t="s">
        <v>605</v>
      </c>
      <c r="E8" s="335" t="s">
        <v>606</v>
      </c>
      <c r="F8" s="335" t="s">
        <v>577</v>
      </c>
      <c r="G8" s="335"/>
      <c r="H8" s="334" t="s">
        <v>578</v>
      </c>
      <c r="I8" s="27"/>
    </row>
    <row r="9" spans="1:9" s="5" customFormat="1" ht="12.75">
      <c r="A9" s="357"/>
      <c r="B9" s="335"/>
      <c r="C9" s="335"/>
      <c r="D9" s="336"/>
      <c r="E9" s="335"/>
      <c r="F9" s="67" t="s">
        <v>579</v>
      </c>
      <c r="G9" s="67" t="s">
        <v>580</v>
      </c>
      <c r="H9" s="334"/>
      <c r="I9" s="28"/>
    </row>
    <row r="10" spans="1:9" s="6" customFormat="1" ht="27" customHeight="1">
      <c r="A10" s="68">
        <v>1</v>
      </c>
      <c r="B10" s="69"/>
      <c r="C10" s="70" t="s">
        <v>819</v>
      </c>
      <c r="D10" s="71"/>
      <c r="E10" s="72"/>
      <c r="F10" s="73"/>
      <c r="G10" s="73"/>
      <c r="H10" s="74" t="s">
        <v>592</v>
      </c>
      <c r="I10" s="29"/>
    </row>
    <row r="11" spans="1:9" s="6" customFormat="1" ht="12.75" customHeight="1">
      <c r="A11" s="75"/>
      <c r="B11" s="76" t="s">
        <v>583</v>
      </c>
      <c r="C11" s="77" t="s">
        <v>607</v>
      </c>
      <c r="D11" s="78"/>
      <c r="E11" s="79"/>
      <c r="F11" s="80"/>
      <c r="G11" s="80"/>
      <c r="H11" s="81"/>
      <c r="I11" s="29"/>
    </row>
    <row r="12" spans="1:9" s="6" customFormat="1" ht="12.75" customHeight="1">
      <c r="A12" s="45"/>
      <c r="B12" s="46">
        <v>1</v>
      </c>
      <c r="C12" s="47" t="s">
        <v>608</v>
      </c>
      <c r="D12" s="24"/>
      <c r="E12" s="82"/>
      <c r="F12" s="48"/>
      <c r="G12" s="48"/>
      <c r="H12" s="49"/>
      <c r="I12" s="29"/>
    </row>
    <row r="13" spans="1:9" s="6" customFormat="1" ht="12.75" customHeight="1">
      <c r="A13" s="45"/>
      <c r="B13" s="46" t="s">
        <v>573</v>
      </c>
      <c r="C13" s="47" t="s">
        <v>609</v>
      </c>
      <c r="D13" s="24">
        <v>1</v>
      </c>
      <c r="E13" s="24" t="s">
        <v>582</v>
      </c>
      <c r="F13" s="18"/>
      <c r="G13" s="18"/>
      <c r="H13" s="49">
        <f>SUM(F13,G13)*D13</f>
        <v>0</v>
      </c>
      <c r="I13" s="29"/>
    </row>
    <row r="14" spans="1:9" s="6" customFormat="1" ht="12.75" customHeight="1">
      <c r="A14" s="45"/>
      <c r="B14" s="46" t="s">
        <v>588</v>
      </c>
      <c r="C14" s="47" t="s">
        <v>6</v>
      </c>
      <c r="D14" s="24">
        <v>1</v>
      </c>
      <c r="E14" s="24" t="s">
        <v>610</v>
      </c>
      <c r="F14" s="18"/>
      <c r="G14" s="18"/>
      <c r="H14" s="49">
        <f>SUM(F14,G14)*D14</f>
        <v>0</v>
      </c>
      <c r="I14" s="29"/>
    </row>
    <row r="15" spans="1:9" s="6" customFormat="1" ht="25.5">
      <c r="A15" s="45"/>
      <c r="B15" s="46" t="s">
        <v>589</v>
      </c>
      <c r="C15" s="83" t="s">
        <v>85</v>
      </c>
      <c r="D15" s="24">
        <v>40</v>
      </c>
      <c r="E15" s="84" t="s">
        <v>581</v>
      </c>
      <c r="F15" s="64"/>
      <c r="G15" s="64"/>
      <c r="H15" s="85">
        <f>SUM(F15,G15)*D15</f>
        <v>0</v>
      </c>
      <c r="I15" s="29"/>
    </row>
    <row r="16" spans="1:9" s="6" customFormat="1" ht="25.5">
      <c r="A16" s="52"/>
      <c r="B16" s="86" t="s">
        <v>590</v>
      </c>
      <c r="C16" s="87" t="s">
        <v>113</v>
      </c>
      <c r="D16" s="84">
        <v>50</v>
      </c>
      <c r="E16" s="84" t="s">
        <v>581</v>
      </c>
      <c r="F16" s="64"/>
      <c r="G16" s="64"/>
      <c r="H16" s="89">
        <f>SUM(F16,G16)*D16</f>
        <v>0</v>
      </c>
      <c r="I16" s="29"/>
    </row>
    <row r="17" spans="1:9" s="6" customFormat="1" ht="25.5">
      <c r="A17" s="45"/>
      <c r="B17" s="46" t="s">
        <v>760</v>
      </c>
      <c r="C17" s="83" t="s">
        <v>969</v>
      </c>
      <c r="D17" s="24">
        <v>30</v>
      </c>
      <c r="E17" s="24" t="s">
        <v>582</v>
      </c>
      <c r="F17" s="64"/>
      <c r="G17" s="64"/>
      <c r="H17" s="85">
        <f>SUM(F17,G17)*D17</f>
        <v>0</v>
      </c>
      <c r="I17" s="29"/>
    </row>
    <row r="18" spans="1:9" s="6" customFormat="1" ht="12.75" customHeight="1">
      <c r="A18" s="45"/>
      <c r="B18" s="46">
        <v>2</v>
      </c>
      <c r="C18" s="47" t="s">
        <v>611</v>
      </c>
      <c r="D18" s="24"/>
      <c r="E18" s="24"/>
      <c r="F18" s="48"/>
      <c r="G18" s="48"/>
      <c r="H18" s="49"/>
      <c r="I18" s="29"/>
    </row>
    <row r="19" spans="1:9" s="6" customFormat="1" ht="12.75" customHeight="1">
      <c r="A19" s="45"/>
      <c r="B19" s="46" t="s">
        <v>587</v>
      </c>
      <c r="C19" s="47" t="s">
        <v>612</v>
      </c>
      <c r="D19" s="24"/>
      <c r="E19" s="24"/>
      <c r="F19" s="48"/>
      <c r="G19" s="48"/>
      <c r="H19" s="49"/>
      <c r="I19" s="29"/>
    </row>
    <row r="20" spans="1:9" s="6" customFormat="1" ht="12.75" customHeight="1">
      <c r="A20" s="45"/>
      <c r="B20" s="90" t="s">
        <v>613</v>
      </c>
      <c r="C20" s="91" t="s">
        <v>761</v>
      </c>
      <c r="D20" s="92">
        <v>15</v>
      </c>
      <c r="E20" s="93" t="s">
        <v>581</v>
      </c>
      <c r="F20" s="94" t="s">
        <v>594</v>
      </c>
      <c r="G20" s="301"/>
      <c r="H20" s="49">
        <f aca="true" t="shared" si="0" ref="H20:H26">SUM(F20,G20)*D20</f>
        <v>0</v>
      </c>
      <c r="I20" s="29"/>
    </row>
    <row r="21" spans="1:9" s="6" customFormat="1" ht="12.75" customHeight="1">
      <c r="A21" s="45"/>
      <c r="B21" s="90" t="s">
        <v>614</v>
      </c>
      <c r="C21" s="95" t="s">
        <v>762</v>
      </c>
      <c r="D21" s="92">
        <v>2</v>
      </c>
      <c r="E21" s="92" t="s">
        <v>581</v>
      </c>
      <c r="F21" s="94" t="s">
        <v>594</v>
      </c>
      <c r="G21" s="301"/>
      <c r="H21" s="96">
        <f t="shared" si="0"/>
        <v>0</v>
      </c>
      <c r="I21" s="29"/>
    </row>
    <row r="22" spans="1:9" s="6" customFormat="1" ht="12.75" customHeight="1">
      <c r="A22" s="45"/>
      <c r="B22" s="90" t="s">
        <v>615</v>
      </c>
      <c r="C22" s="91" t="s">
        <v>970</v>
      </c>
      <c r="D22" s="92">
        <f>100+240+220</f>
        <v>560</v>
      </c>
      <c r="E22" s="93" t="s">
        <v>581</v>
      </c>
      <c r="F22" s="94" t="s">
        <v>594</v>
      </c>
      <c r="G22" s="301"/>
      <c r="H22" s="96">
        <f t="shared" si="0"/>
        <v>0</v>
      </c>
      <c r="I22" s="29"/>
    </row>
    <row r="23" spans="1:9" s="6" customFormat="1" ht="12.75" customHeight="1">
      <c r="A23" s="45"/>
      <c r="B23" s="90" t="s">
        <v>616</v>
      </c>
      <c r="C23" s="91" t="s">
        <v>14</v>
      </c>
      <c r="D23" s="92">
        <v>30</v>
      </c>
      <c r="E23" s="93" t="s">
        <v>581</v>
      </c>
      <c r="F23" s="94" t="s">
        <v>594</v>
      </c>
      <c r="G23" s="301"/>
      <c r="H23" s="96">
        <f t="shared" si="0"/>
        <v>0</v>
      </c>
      <c r="I23" s="29"/>
    </row>
    <row r="24" spans="1:9" s="6" customFormat="1" ht="12.75" customHeight="1">
      <c r="A24" s="45"/>
      <c r="B24" s="90" t="s">
        <v>617</v>
      </c>
      <c r="C24" s="91" t="s">
        <v>785</v>
      </c>
      <c r="D24" s="92">
        <v>235</v>
      </c>
      <c r="E24" s="93" t="s">
        <v>581</v>
      </c>
      <c r="F24" s="94" t="s">
        <v>594</v>
      </c>
      <c r="G24" s="301"/>
      <c r="H24" s="96">
        <f t="shared" si="0"/>
        <v>0</v>
      </c>
      <c r="I24" s="29"/>
    </row>
    <row r="25" spans="1:9" s="6" customFormat="1" ht="12.75" customHeight="1">
      <c r="A25" s="45"/>
      <c r="B25" s="90" t="s">
        <v>771</v>
      </c>
      <c r="C25" s="91" t="s">
        <v>782</v>
      </c>
      <c r="D25" s="92">
        <f>30+240+10</f>
        <v>280</v>
      </c>
      <c r="E25" s="93" t="s">
        <v>581</v>
      </c>
      <c r="F25" s="94" t="s">
        <v>594</v>
      </c>
      <c r="G25" s="301"/>
      <c r="H25" s="96">
        <f t="shared" si="0"/>
        <v>0</v>
      </c>
      <c r="I25" s="29"/>
    </row>
    <row r="26" spans="1:9" s="6" customFormat="1" ht="12.75" customHeight="1">
      <c r="A26" s="45"/>
      <c r="B26" s="90" t="s">
        <v>779</v>
      </c>
      <c r="C26" s="91" t="s">
        <v>784</v>
      </c>
      <c r="D26" s="92">
        <v>6</v>
      </c>
      <c r="E26" s="93" t="s">
        <v>581</v>
      </c>
      <c r="F26" s="94" t="s">
        <v>594</v>
      </c>
      <c r="G26" s="301"/>
      <c r="H26" s="96">
        <f t="shared" si="0"/>
        <v>0</v>
      </c>
      <c r="I26" s="29"/>
    </row>
    <row r="27" spans="1:9" s="6" customFormat="1" ht="12.75" customHeight="1">
      <c r="A27" s="45"/>
      <c r="B27" s="90" t="s">
        <v>19</v>
      </c>
      <c r="C27" s="91" t="s">
        <v>783</v>
      </c>
      <c r="D27" s="92">
        <v>6.5</v>
      </c>
      <c r="E27" s="93" t="s">
        <v>586</v>
      </c>
      <c r="F27" s="94" t="s">
        <v>594</v>
      </c>
      <c r="G27" s="301"/>
      <c r="H27" s="96">
        <f aca="true" t="shared" si="1" ref="H27:H33">SUM(F27,G27)*D27</f>
        <v>0</v>
      </c>
      <c r="I27" s="29"/>
    </row>
    <row r="28" spans="1:9" s="6" customFormat="1" ht="12.75" customHeight="1">
      <c r="A28" s="45"/>
      <c r="B28" s="90" t="s">
        <v>116</v>
      </c>
      <c r="C28" s="97" t="s">
        <v>125</v>
      </c>
      <c r="D28" s="98">
        <v>2.4</v>
      </c>
      <c r="E28" s="98" t="s">
        <v>597</v>
      </c>
      <c r="F28" s="94" t="s">
        <v>594</v>
      </c>
      <c r="G28" s="302"/>
      <c r="H28" s="100">
        <f t="shared" si="1"/>
        <v>0</v>
      </c>
      <c r="I28" s="29"/>
    </row>
    <row r="29" spans="1:9" s="6" customFormat="1" ht="12.75" customHeight="1">
      <c r="A29" s="45"/>
      <c r="B29" s="90" t="s">
        <v>20</v>
      </c>
      <c r="C29" s="97" t="s">
        <v>124</v>
      </c>
      <c r="D29" s="98">
        <v>4</v>
      </c>
      <c r="E29" s="98" t="s">
        <v>581</v>
      </c>
      <c r="F29" s="94" t="s">
        <v>594</v>
      </c>
      <c r="G29" s="302"/>
      <c r="H29" s="100">
        <f t="shared" si="1"/>
        <v>0</v>
      </c>
      <c r="I29" s="29"/>
    </row>
    <row r="30" spans="1:9" s="6" customFormat="1" ht="12.75" customHeight="1">
      <c r="A30" s="45"/>
      <c r="B30" s="90" t="s">
        <v>117</v>
      </c>
      <c r="C30" s="97" t="s">
        <v>123</v>
      </c>
      <c r="D30" s="98">
        <v>6</v>
      </c>
      <c r="E30" s="98" t="s">
        <v>581</v>
      </c>
      <c r="F30" s="94" t="s">
        <v>594</v>
      </c>
      <c r="G30" s="302"/>
      <c r="H30" s="100">
        <f t="shared" si="1"/>
        <v>0</v>
      </c>
      <c r="I30" s="29"/>
    </row>
    <row r="31" spans="1:9" s="6" customFormat="1" ht="12.75" customHeight="1">
      <c r="A31" s="45"/>
      <c r="B31" s="90" t="s">
        <v>118</v>
      </c>
      <c r="C31" s="97" t="s">
        <v>122</v>
      </c>
      <c r="D31" s="98">
        <v>18</v>
      </c>
      <c r="E31" s="98" t="s">
        <v>581</v>
      </c>
      <c r="F31" s="94" t="s">
        <v>594</v>
      </c>
      <c r="G31" s="302"/>
      <c r="H31" s="100">
        <f t="shared" si="1"/>
        <v>0</v>
      </c>
      <c r="I31" s="29"/>
    </row>
    <row r="32" spans="1:9" s="6" customFormat="1" ht="12.75" customHeight="1">
      <c r="A32" s="45"/>
      <c r="B32" s="90" t="s">
        <v>119</v>
      </c>
      <c r="C32" s="97" t="s">
        <v>121</v>
      </c>
      <c r="D32" s="98">
        <v>14</v>
      </c>
      <c r="E32" s="98" t="s">
        <v>581</v>
      </c>
      <c r="F32" s="94" t="s">
        <v>594</v>
      </c>
      <c r="G32" s="302"/>
      <c r="H32" s="100">
        <f t="shared" si="1"/>
        <v>0</v>
      </c>
      <c r="I32" s="29"/>
    </row>
    <row r="33" spans="1:9" s="6" customFormat="1" ht="12" customHeight="1">
      <c r="A33" s="45"/>
      <c r="B33" s="90" t="s">
        <v>120</v>
      </c>
      <c r="C33" s="101" t="s">
        <v>898</v>
      </c>
      <c r="D33" s="98">
        <v>3</v>
      </c>
      <c r="E33" s="98" t="s">
        <v>586</v>
      </c>
      <c r="F33" s="302"/>
      <c r="G33" s="302"/>
      <c r="H33" s="100">
        <f t="shared" si="1"/>
        <v>0</v>
      </c>
      <c r="I33" s="29"/>
    </row>
    <row r="34" spans="1:9" s="6" customFormat="1" ht="12.75" customHeight="1">
      <c r="A34" s="45"/>
      <c r="B34" s="90" t="s">
        <v>885</v>
      </c>
      <c r="C34" s="91" t="s">
        <v>886</v>
      </c>
      <c r="D34" s="98">
        <v>40</v>
      </c>
      <c r="E34" s="98" t="s">
        <v>581</v>
      </c>
      <c r="F34" s="102" t="s">
        <v>594</v>
      </c>
      <c r="G34" s="302"/>
      <c r="H34" s="100">
        <f>SUM(F34,G34)*D34</f>
        <v>0</v>
      </c>
      <c r="I34" s="29"/>
    </row>
    <row r="35" spans="1:9" s="6" customFormat="1" ht="12.75" customHeight="1">
      <c r="A35" s="45"/>
      <c r="B35" s="103" t="s">
        <v>591</v>
      </c>
      <c r="C35" s="95" t="s">
        <v>767</v>
      </c>
      <c r="D35" s="92"/>
      <c r="E35" s="93"/>
      <c r="F35" s="94"/>
      <c r="G35" s="94"/>
      <c r="H35" s="96"/>
      <c r="I35" s="29"/>
    </row>
    <row r="36" spans="1:9" s="6" customFormat="1" ht="12.75" customHeight="1">
      <c r="A36" s="52"/>
      <c r="B36" s="104" t="s">
        <v>618</v>
      </c>
      <c r="C36" s="105" t="s">
        <v>966</v>
      </c>
      <c r="D36" s="106">
        <v>90</v>
      </c>
      <c r="E36" s="106" t="s">
        <v>581</v>
      </c>
      <c r="F36" s="107" t="s">
        <v>594</v>
      </c>
      <c r="G36" s="303"/>
      <c r="H36" s="108">
        <f>SUM(F36,G36)*D36</f>
        <v>0</v>
      </c>
      <c r="I36" s="29"/>
    </row>
    <row r="37" spans="1:9" s="6" customFormat="1" ht="12.75" customHeight="1">
      <c r="A37" s="45"/>
      <c r="B37" s="90" t="s">
        <v>619</v>
      </c>
      <c r="C37" s="91" t="s">
        <v>7</v>
      </c>
      <c r="D37" s="92">
        <v>4</v>
      </c>
      <c r="E37" s="93" t="s">
        <v>582</v>
      </c>
      <c r="F37" s="94" t="s">
        <v>594</v>
      </c>
      <c r="G37" s="301"/>
      <c r="H37" s="96">
        <f aca="true" t="shared" si="2" ref="H37:H51">SUM(F37,G37)*D37</f>
        <v>0</v>
      </c>
      <c r="I37" s="29"/>
    </row>
    <row r="38" spans="1:9" s="6" customFormat="1" ht="12.75" customHeight="1">
      <c r="A38" s="45"/>
      <c r="B38" s="90" t="s">
        <v>620</v>
      </c>
      <c r="C38" s="91" t="s">
        <v>67</v>
      </c>
      <c r="D38" s="92">
        <v>3</v>
      </c>
      <c r="E38" s="93" t="s">
        <v>582</v>
      </c>
      <c r="F38" s="94" t="s">
        <v>594</v>
      </c>
      <c r="G38" s="301"/>
      <c r="H38" s="96">
        <f t="shared" si="2"/>
        <v>0</v>
      </c>
      <c r="I38" s="29"/>
    </row>
    <row r="39" spans="1:9" s="6" customFormat="1" ht="12.75" customHeight="1">
      <c r="A39" s="45"/>
      <c r="B39" s="90" t="s">
        <v>621</v>
      </c>
      <c r="C39" s="91" t="s">
        <v>66</v>
      </c>
      <c r="D39" s="92">
        <v>1</v>
      </c>
      <c r="E39" s="93" t="s">
        <v>582</v>
      </c>
      <c r="F39" s="94" t="s">
        <v>594</v>
      </c>
      <c r="G39" s="301"/>
      <c r="H39" s="96">
        <f t="shared" si="2"/>
        <v>0</v>
      </c>
      <c r="I39" s="29"/>
    </row>
    <row r="40" spans="1:9" s="6" customFormat="1" ht="12.75" customHeight="1">
      <c r="A40" s="45"/>
      <c r="B40" s="90" t="s">
        <v>622</v>
      </c>
      <c r="C40" s="91" t="s">
        <v>8</v>
      </c>
      <c r="D40" s="92">
        <v>3</v>
      </c>
      <c r="E40" s="93" t="s">
        <v>582</v>
      </c>
      <c r="F40" s="94" t="s">
        <v>594</v>
      </c>
      <c r="G40" s="301"/>
      <c r="H40" s="96">
        <f t="shared" si="2"/>
        <v>0</v>
      </c>
      <c r="I40" s="29"/>
    </row>
    <row r="41" spans="1:9" s="6" customFormat="1" ht="12.75" customHeight="1">
      <c r="A41" s="45"/>
      <c r="B41" s="90" t="s">
        <v>623</v>
      </c>
      <c r="C41" s="95" t="s">
        <v>9</v>
      </c>
      <c r="D41" s="92">
        <v>10</v>
      </c>
      <c r="E41" s="93" t="s">
        <v>581</v>
      </c>
      <c r="F41" s="94" t="s">
        <v>594</v>
      </c>
      <c r="G41" s="301"/>
      <c r="H41" s="96">
        <f t="shared" si="2"/>
        <v>0</v>
      </c>
      <c r="I41" s="29"/>
    </row>
    <row r="42" spans="1:9" s="6" customFormat="1" ht="12.75" customHeight="1">
      <c r="A42" s="45"/>
      <c r="B42" s="90" t="s">
        <v>624</v>
      </c>
      <c r="C42" s="95" t="s">
        <v>789</v>
      </c>
      <c r="D42" s="92">
        <v>45</v>
      </c>
      <c r="E42" s="93" t="s">
        <v>581</v>
      </c>
      <c r="F42" s="94" t="s">
        <v>594</v>
      </c>
      <c r="G42" s="301"/>
      <c r="H42" s="96">
        <f t="shared" si="2"/>
        <v>0</v>
      </c>
      <c r="I42" s="29"/>
    </row>
    <row r="43" spans="1:9" s="6" customFormat="1" ht="12.75" customHeight="1">
      <c r="A43" s="45"/>
      <c r="B43" s="90" t="s">
        <v>625</v>
      </c>
      <c r="C43" s="95" t="s">
        <v>10</v>
      </c>
      <c r="D43" s="92">
        <v>23</v>
      </c>
      <c r="E43" s="93" t="s">
        <v>581</v>
      </c>
      <c r="F43" s="94" t="s">
        <v>594</v>
      </c>
      <c r="G43" s="301"/>
      <c r="H43" s="96">
        <f t="shared" si="2"/>
        <v>0</v>
      </c>
      <c r="I43" s="29"/>
    </row>
    <row r="44" spans="1:9" s="6" customFormat="1" ht="12.75" customHeight="1">
      <c r="A44" s="45"/>
      <c r="B44" s="90" t="s">
        <v>626</v>
      </c>
      <c r="C44" s="91" t="s">
        <v>3</v>
      </c>
      <c r="D44" s="92">
        <v>20</v>
      </c>
      <c r="E44" s="93" t="s">
        <v>581</v>
      </c>
      <c r="F44" s="94" t="s">
        <v>594</v>
      </c>
      <c r="G44" s="301"/>
      <c r="H44" s="96">
        <f t="shared" si="2"/>
        <v>0</v>
      </c>
      <c r="I44" s="29"/>
    </row>
    <row r="45" spans="1:9" s="6" customFormat="1" ht="12.75" customHeight="1">
      <c r="A45" s="45"/>
      <c r="B45" s="90" t="s">
        <v>627</v>
      </c>
      <c r="C45" s="95" t="s">
        <v>786</v>
      </c>
      <c r="D45" s="92">
        <f>46+23</f>
        <v>69</v>
      </c>
      <c r="E45" s="93" t="s">
        <v>581</v>
      </c>
      <c r="F45" s="94" t="s">
        <v>594</v>
      </c>
      <c r="G45" s="301"/>
      <c r="H45" s="96">
        <f t="shared" si="2"/>
        <v>0</v>
      </c>
      <c r="I45" s="29"/>
    </row>
    <row r="46" spans="1:9" s="6" customFormat="1" ht="12.75" customHeight="1">
      <c r="A46" s="45"/>
      <c r="B46" s="90" t="s">
        <v>567</v>
      </c>
      <c r="C46" s="95" t="s">
        <v>884</v>
      </c>
      <c r="D46" s="92">
        <v>1</v>
      </c>
      <c r="E46" s="93" t="s">
        <v>610</v>
      </c>
      <c r="F46" s="94" t="s">
        <v>787</v>
      </c>
      <c r="G46" s="301"/>
      <c r="H46" s="96">
        <f t="shared" si="2"/>
        <v>0</v>
      </c>
      <c r="I46" s="29"/>
    </row>
    <row r="47" spans="1:9" s="6" customFormat="1" ht="12.75" customHeight="1">
      <c r="A47" s="45"/>
      <c r="B47" s="90" t="s">
        <v>568</v>
      </c>
      <c r="C47" s="95" t="s">
        <v>4</v>
      </c>
      <c r="D47" s="92">
        <v>2</v>
      </c>
      <c r="E47" s="93" t="s">
        <v>582</v>
      </c>
      <c r="F47" s="94" t="s">
        <v>787</v>
      </c>
      <c r="G47" s="301"/>
      <c r="H47" s="96">
        <f t="shared" si="2"/>
        <v>0</v>
      </c>
      <c r="I47" s="29"/>
    </row>
    <row r="48" spans="1:9" s="6" customFormat="1" ht="12.75" customHeight="1">
      <c r="A48" s="45"/>
      <c r="B48" s="90" t="s">
        <v>569</v>
      </c>
      <c r="C48" s="95" t="s">
        <v>5</v>
      </c>
      <c r="D48" s="92">
        <v>2</v>
      </c>
      <c r="E48" s="93" t="s">
        <v>582</v>
      </c>
      <c r="F48" s="94" t="s">
        <v>787</v>
      </c>
      <c r="G48" s="301"/>
      <c r="H48" s="96">
        <f t="shared" si="2"/>
        <v>0</v>
      </c>
      <c r="I48" s="29"/>
    </row>
    <row r="49" spans="1:9" s="6" customFormat="1" ht="12.75" customHeight="1">
      <c r="A49" s="52"/>
      <c r="B49" s="104" t="s">
        <v>649</v>
      </c>
      <c r="C49" s="105" t="s">
        <v>15</v>
      </c>
      <c r="D49" s="106">
        <v>98</v>
      </c>
      <c r="E49" s="106" t="s">
        <v>586</v>
      </c>
      <c r="F49" s="107" t="s">
        <v>787</v>
      </c>
      <c r="G49" s="303"/>
      <c r="H49" s="108">
        <f t="shared" si="2"/>
        <v>0</v>
      </c>
      <c r="I49" s="29"/>
    </row>
    <row r="50" spans="1:9" s="6" customFormat="1" ht="12.75" customHeight="1">
      <c r="A50" s="52"/>
      <c r="B50" s="104" t="s">
        <v>713</v>
      </c>
      <c r="C50" s="105" t="s">
        <v>16</v>
      </c>
      <c r="D50" s="106">
        <v>5</v>
      </c>
      <c r="E50" s="106" t="s">
        <v>586</v>
      </c>
      <c r="F50" s="107" t="s">
        <v>787</v>
      </c>
      <c r="G50" s="303"/>
      <c r="H50" s="108">
        <f t="shared" si="2"/>
        <v>0</v>
      </c>
      <c r="I50" s="29"/>
    </row>
    <row r="51" spans="1:9" s="6" customFormat="1" ht="12.75" customHeight="1">
      <c r="A51" s="52"/>
      <c r="B51" s="104" t="s">
        <v>663</v>
      </c>
      <c r="C51" s="105" t="s">
        <v>17</v>
      </c>
      <c r="D51" s="106">
        <v>35</v>
      </c>
      <c r="E51" s="106" t="s">
        <v>581</v>
      </c>
      <c r="F51" s="107" t="s">
        <v>787</v>
      </c>
      <c r="G51" s="303"/>
      <c r="H51" s="108">
        <f t="shared" si="2"/>
        <v>0</v>
      </c>
      <c r="I51" s="29"/>
    </row>
    <row r="52" spans="1:9" s="6" customFormat="1" ht="12.75" customHeight="1">
      <c r="A52" s="45"/>
      <c r="B52" s="90" t="s">
        <v>664</v>
      </c>
      <c r="C52" s="95" t="s">
        <v>788</v>
      </c>
      <c r="D52" s="92">
        <v>20</v>
      </c>
      <c r="E52" s="93" t="s">
        <v>586</v>
      </c>
      <c r="F52" s="94" t="s">
        <v>594</v>
      </c>
      <c r="G52" s="301"/>
      <c r="H52" s="96">
        <f aca="true" t="shared" si="3" ref="H52:H61">SUM(F52,G52)*D52</f>
        <v>0</v>
      </c>
      <c r="I52" s="29"/>
    </row>
    <row r="53" spans="1:9" s="6" customFormat="1" ht="12.75" customHeight="1">
      <c r="A53" s="45"/>
      <c r="B53" s="90" t="s">
        <v>714</v>
      </c>
      <c r="C53" s="95" t="s">
        <v>11</v>
      </c>
      <c r="D53" s="92">
        <v>24</v>
      </c>
      <c r="E53" s="93" t="s">
        <v>586</v>
      </c>
      <c r="F53" s="94" t="s">
        <v>594</v>
      </c>
      <c r="G53" s="301"/>
      <c r="H53" s="96">
        <f>SUM(F53,G53)*D53</f>
        <v>0</v>
      </c>
      <c r="I53" s="29"/>
    </row>
    <row r="54" spans="1:9" s="6" customFormat="1" ht="12.75" customHeight="1">
      <c r="A54" s="45"/>
      <c r="B54" s="90" t="s">
        <v>21</v>
      </c>
      <c r="C54" s="95" t="s">
        <v>13</v>
      </c>
      <c r="D54" s="92">
        <f>42+43</f>
        <v>85</v>
      </c>
      <c r="E54" s="93" t="s">
        <v>581</v>
      </c>
      <c r="F54" s="94" t="s">
        <v>594</v>
      </c>
      <c r="G54" s="301"/>
      <c r="H54" s="96">
        <f>SUM(F54,G54)*D54</f>
        <v>0</v>
      </c>
      <c r="I54" s="29"/>
    </row>
    <row r="55" spans="1:9" s="6" customFormat="1" ht="12.75" customHeight="1">
      <c r="A55" s="45"/>
      <c r="B55" s="90" t="s">
        <v>22</v>
      </c>
      <c r="C55" s="95" t="s">
        <v>12</v>
      </c>
      <c r="D55" s="92">
        <v>29</v>
      </c>
      <c r="E55" s="93" t="s">
        <v>586</v>
      </c>
      <c r="F55" s="94" t="s">
        <v>594</v>
      </c>
      <c r="G55" s="301"/>
      <c r="H55" s="96">
        <f>SUM(F55,G55)*D55</f>
        <v>0</v>
      </c>
      <c r="I55" s="29"/>
    </row>
    <row r="56" spans="1:9" s="6" customFormat="1" ht="12.75" customHeight="1">
      <c r="A56" s="45"/>
      <c r="B56" s="90" t="s">
        <v>23</v>
      </c>
      <c r="C56" s="91" t="s">
        <v>18</v>
      </c>
      <c r="D56" s="92">
        <v>5</v>
      </c>
      <c r="E56" s="93" t="s">
        <v>582</v>
      </c>
      <c r="F56" s="301"/>
      <c r="G56" s="301"/>
      <c r="H56" s="96">
        <f>SUM(F56,G56)*D56</f>
        <v>0</v>
      </c>
      <c r="I56" s="29"/>
    </row>
    <row r="57" spans="1:9" s="6" customFormat="1" ht="12.75" customHeight="1">
      <c r="A57" s="45"/>
      <c r="B57" s="90" t="s">
        <v>24</v>
      </c>
      <c r="C57" s="95" t="s">
        <v>790</v>
      </c>
      <c r="D57" s="92">
        <v>4</v>
      </c>
      <c r="E57" s="93" t="s">
        <v>582</v>
      </c>
      <c r="F57" s="94" t="s">
        <v>594</v>
      </c>
      <c r="G57" s="301"/>
      <c r="H57" s="96">
        <f t="shared" si="3"/>
        <v>0</v>
      </c>
      <c r="I57" s="29"/>
    </row>
    <row r="58" spans="1:9" s="6" customFormat="1" ht="12.75" customHeight="1">
      <c r="A58" s="45"/>
      <c r="B58" s="90" t="s">
        <v>25</v>
      </c>
      <c r="C58" s="95" t="s">
        <v>1</v>
      </c>
      <c r="D58" s="92">
        <v>3</v>
      </c>
      <c r="E58" s="93" t="s">
        <v>610</v>
      </c>
      <c r="F58" s="94" t="s">
        <v>594</v>
      </c>
      <c r="G58" s="301"/>
      <c r="H58" s="96">
        <f t="shared" si="3"/>
        <v>0</v>
      </c>
      <c r="I58" s="29"/>
    </row>
    <row r="59" spans="1:9" s="6" customFormat="1" ht="12.75">
      <c r="A59" s="45"/>
      <c r="B59" s="90" t="s">
        <v>26</v>
      </c>
      <c r="C59" s="95" t="s">
        <v>2</v>
      </c>
      <c r="D59" s="92">
        <v>3</v>
      </c>
      <c r="E59" s="93" t="s">
        <v>610</v>
      </c>
      <c r="F59" s="94" t="s">
        <v>594</v>
      </c>
      <c r="G59" s="301"/>
      <c r="H59" s="96">
        <f t="shared" si="3"/>
        <v>0</v>
      </c>
      <c r="I59" s="29"/>
    </row>
    <row r="60" spans="1:9" s="6" customFormat="1" ht="12" customHeight="1">
      <c r="A60" s="45"/>
      <c r="B60" s="90" t="s">
        <v>27</v>
      </c>
      <c r="C60" s="95" t="s">
        <v>87</v>
      </c>
      <c r="D60" s="92">
        <v>1</v>
      </c>
      <c r="E60" s="93" t="s">
        <v>610</v>
      </c>
      <c r="F60" s="94" t="s">
        <v>594</v>
      </c>
      <c r="G60" s="301"/>
      <c r="H60" s="96">
        <f t="shared" si="3"/>
        <v>0</v>
      </c>
      <c r="I60" s="29"/>
    </row>
    <row r="61" spans="1:9" s="6" customFormat="1" ht="25.5" customHeight="1">
      <c r="A61" s="52"/>
      <c r="B61" s="104" t="s">
        <v>28</v>
      </c>
      <c r="C61" s="105" t="s">
        <v>971</v>
      </c>
      <c r="D61" s="106">
        <v>1</v>
      </c>
      <c r="E61" s="106" t="s">
        <v>610</v>
      </c>
      <c r="F61" s="303"/>
      <c r="G61" s="303"/>
      <c r="H61" s="108">
        <f t="shared" si="3"/>
        <v>0</v>
      </c>
      <c r="I61" s="29"/>
    </row>
    <row r="62" spans="1:9" s="6" customFormat="1" ht="12.75" customHeight="1">
      <c r="A62" s="52"/>
      <c r="B62" s="104" t="s">
        <v>595</v>
      </c>
      <c r="C62" s="105" t="s">
        <v>820</v>
      </c>
      <c r="D62" s="106"/>
      <c r="E62" s="106"/>
      <c r="F62" s="107"/>
      <c r="G62" s="107"/>
      <c r="H62" s="108"/>
      <c r="I62" s="29"/>
    </row>
    <row r="63" spans="1:9" s="6" customFormat="1" ht="12.75" customHeight="1">
      <c r="A63" s="52"/>
      <c r="B63" s="104" t="s">
        <v>723</v>
      </c>
      <c r="C63" s="105" t="s">
        <v>817</v>
      </c>
      <c r="D63" s="106">
        <v>3</v>
      </c>
      <c r="E63" s="106" t="s">
        <v>582</v>
      </c>
      <c r="F63" s="303"/>
      <c r="G63" s="303"/>
      <c r="H63" s="108">
        <f>SUM(F63,G63)*D63</f>
        <v>0</v>
      </c>
      <c r="I63" s="29"/>
    </row>
    <row r="64" spans="1:9" s="6" customFormat="1" ht="12.75" customHeight="1">
      <c r="A64" s="52"/>
      <c r="B64" s="104" t="s">
        <v>724</v>
      </c>
      <c r="C64" s="105" t="s">
        <v>0</v>
      </c>
      <c r="D64" s="106">
        <v>3</v>
      </c>
      <c r="E64" s="106" t="s">
        <v>582</v>
      </c>
      <c r="F64" s="107" t="s">
        <v>594</v>
      </c>
      <c r="G64" s="303"/>
      <c r="H64" s="108">
        <f>SUM(F64,G64)*D64</f>
        <v>0</v>
      </c>
      <c r="I64" s="29"/>
    </row>
    <row r="65" spans="1:9" s="6" customFormat="1" ht="12.75" customHeight="1">
      <c r="A65" s="52"/>
      <c r="B65" s="86" t="s">
        <v>662</v>
      </c>
      <c r="C65" s="87" t="s">
        <v>629</v>
      </c>
      <c r="D65" s="84">
        <v>6</v>
      </c>
      <c r="E65" s="84" t="s">
        <v>597</v>
      </c>
      <c r="F65" s="107" t="s">
        <v>594</v>
      </c>
      <c r="G65" s="64"/>
      <c r="H65" s="89">
        <f>SUM(F65,G65)*D65</f>
        <v>0</v>
      </c>
      <c r="I65" s="29"/>
    </row>
    <row r="66" spans="1:9" s="6" customFormat="1" ht="12.75" customHeight="1">
      <c r="A66" s="45"/>
      <c r="B66" s="46">
        <v>3</v>
      </c>
      <c r="C66" s="47" t="s">
        <v>221</v>
      </c>
      <c r="D66" s="24"/>
      <c r="E66" s="24"/>
      <c r="F66" s="94"/>
      <c r="G66" s="48"/>
      <c r="H66" s="49"/>
      <c r="I66" s="29"/>
    </row>
    <row r="67" spans="1:9" s="6" customFormat="1" ht="12.75" customHeight="1">
      <c r="A67" s="45"/>
      <c r="B67" s="46" t="s">
        <v>599</v>
      </c>
      <c r="C67" s="47" t="s">
        <v>131</v>
      </c>
      <c r="D67" s="109"/>
      <c r="E67" s="109"/>
      <c r="F67" s="109"/>
      <c r="G67" s="109"/>
      <c r="H67" s="110"/>
      <c r="I67" s="29"/>
    </row>
    <row r="68" spans="1:9" s="6" customFormat="1" ht="12.75" customHeight="1">
      <c r="A68" s="45"/>
      <c r="B68" s="46" t="s">
        <v>132</v>
      </c>
      <c r="C68" s="47" t="s">
        <v>968</v>
      </c>
      <c r="D68" s="24">
        <v>15.75</v>
      </c>
      <c r="E68" s="24" t="s">
        <v>581</v>
      </c>
      <c r="F68" s="18"/>
      <c r="G68" s="18"/>
      <c r="H68" s="111">
        <f>SUM(F68,G68)*D68</f>
        <v>0</v>
      </c>
      <c r="I68" s="29"/>
    </row>
    <row r="69" spans="1:9" s="6" customFormat="1" ht="12.75" customHeight="1">
      <c r="A69" s="45"/>
      <c r="B69" s="46" t="s">
        <v>133</v>
      </c>
      <c r="C69" s="47" t="s">
        <v>129</v>
      </c>
      <c r="D69" s="24">
        <v>15.75</v>
      </c>
      <c r="E69" s="24" t="s">
        <v>581</v>
      </c>
      <c r="F69" s="18"/>
      <c r="G69" s="18"/>
      <c r="H69" s="111">
        <f>SUM(F69,G69)*D69</f>
        <v>0</v>
      </c>
      <c r="I69" s="29"/>
    </row>
    <row r="70" spans="1:9" s="6" customFormat="1" ht="12.75" customHeight="1">
      <c r="A70" s="45"/>
      <c r="B70" s="46" t="s">
        <v>91</v>
      </c>
      <c r="C70" s="47" t="s">
        <v>128</v>
      </c>
      <c r="D70" s="24">
        <v>95.9</v>
      </c>
      <c r="E70" s="24" t="s">
        <v>127</v>
      </c>
      <c r="F70" s="18"/>
      <c r="G70" s="18"/>
      <c r="H70" s="111">
        <f>SUM(F70,G70)*D70</f>
        <v>0</v>
      </c>
      <c r="I70" s="29"/>
    </row>
    <row r="71" spans="1:9" s="6" customFormat="1" ht="12.75" customHeight="1">
      <c r="A71" s="45"/>
      <c r="B71" s="46" t="s">
        <v>92</v>
      </c>
      <c r="C71" s="47" t="s">
        <v>126</v>
      </c>
      <c r="D71" s="24">
        <v>1.7</v>
      </c>
      <c r="E71" s="24" t="s">
        <v>597</v>
      </c>
      <c r="F71" s="18"/>
      <c r="G71" s="18"/>
      <c r="H71" s="111">
        <f>SUM(F71,G71)*D71</f>
        <v>0</v>
      </c>
      <c r="I71" s="29"/>
    </row>
    <row r="72" spans="1:9" s="6" customFormat="1" ht="12.75" customHeight="1">
      <c r="A72" s="45"/>
      <c r="B72" s="103">
        <v>4</v>
      </c>
      <c r="C72" s="95" t="s">
        <v>94</v>
      </c>
      <c r="D72" s="24"/>
      <c r="E72" s="24"/>
      <c r="F72" s="48"/>
      <c r="G72" s="48"/>
      <c r="H72" s="49"/>
      <c r="I72" s="29"/>
    </row>
    <row r="73" spans="1:9" s="6" customFormat="1" ht="12.75" customHeight="1">
      <c r="A73" s="45"/>
      <c r="B73" s="103" t="s">
        <v>600</v>
      </c>
      <c r="C73" s="95" t="s">
        <v>131</v>
      </c>
      <c r="D73" s="92"/>
      <c r="E73" s="92"/>
      <c r="F73" s="112"/>
      <c r="G73" s="112"/>
      <c r="H73" s="113"/>
      <c r="I73" s="29"/>
    </row>
    <row r="74" spans="1:9" s="6" customFormat="1" ht="12.75" customHeight="1">
      <c r="A74" s="45"/>
      <c r="B74" s="103" t="s">
        <v>222</v>
      </c>
      <c r="C74" s="97" t="s">
        <v>130</v>
      </c>
      <c r="D74" s="114">
        <v>4.41</v>
      </c>
      <c r="E74" s="114" t="s">
        <v>581</v>
      </c>
      <c r="F74" s="36"/>
      <c r="G74" s="36"/>
      <c r="H74" s="113">
        <f>SUM(F74,G74)*D74</f>
        <v>0</v>
      </c>
      <c r="I74" s="29"/>
    </row>
    <row r="75" spans="1:9" s="6" customFormat="1" ht="12.75" customHeight="1">
      <c r="A75" s="45"/>
      <c r="B75" s="103" t="s">
        <v>223</v>
      </c>
      <c r="C75" s="97" t="s">
        <v>129</v>
      </c>
      <c r="D75" s="114">
        <v>4.41</v>
      </c>
      <c r="E75" s="114" t="s">
        <v>581</v>
      </c>
      <c r="F75" s="36"/>
      <c r="G75" s="36"/>
      <c r="H75" s="113">
        <f>SUM(F75,G75)*D75</f>
        <v>0</v>
      </c>
      <c r="I75" s="29"/>
    </row>
    <row r="76" spans="1:9" s="6" customFormat="1" ht="12.75" customHeight="1">
      <c r="A76" s="45"/>
      <c r="B76" s="103" t="s">
        <v>224</v>
      </c>
      <c r="C76" s="97" t="s">
        <v>128</v>
      </c>
      <c r="D76" s="114">
        <v>23.4</v>
      </c>
      <c r="E76" s="114" t="s">
        <v>127</v>
      </c>
      <c r="F76" s="36"/>
      <c r="G76" s="36"/>
      <c r="H76" s="113">
        <f>SUM(F76,G76)*D76</f>
        <v>0</v>
      </c>
      <c r="I76" s="29"/>
    </row>
    <row r="77" spans="1:9" s="6" customFormat="1" ht="12.75" customHeight="1">
      <c r="A77" s="52"/>
      <c r="B77" s="104" t="s">
        <v>225</v>
      </c>
      <c r="C77" s="115" t="s">
        <v>126</v>
      </c>
      <c r="D77" s="116">
        <v>0.8</v>
      </c>
      <c r="E77" s="116" t="s">
        <v>597</v>
      </c>
      <c r="F77" s="304"/>
      <c r="G77" s="304"/>
      <c r="H77" s="117">
        <f>SUM(F77,G77)*D77</f>
        <v>0</v>
      </c>
      <c r="I77" s="29"/>
    </row>
    <row r="78" spans="1:9" s="6" customFormat="1" ht="12.75" customHeight="1">
      <c r="A78" s="52"/>
      <c r="B78" s="104">
        <v>5</v>
      </c>
      <c r="C78" s="105" t="s">
        <v>650</v>
      </c>
      <c r="D78" s="84"/>
      <c r="E78" s="84"/>
      <c r="F78" s="88"/>
      <c r="G78" s="88"/>
      <c r="H78" s="89"/>
      <c r="I78" s="29"/>
    </row>
    <row r="79" spans="1:9" s="6" customFormat="1" ht="12.75" customHeight="1">
      <c r="A79" s="52"/>
      <c r="B79" s="63" t="s">
        <v>601</v>
      </c>
      <c r="C79" s="105" t="s">
        <v>562</v>
      </c>
      <c r="D79" s="106">
        <v>35</v>
      </c>
      <c r="E79" s="106" t="s">
        <v>581</v>
      </c>
      <c r="F79" s="303"/>
      <c r="G79" s="303"/>
      <c r="H79" s="89">
        <f>SUM(F79,G79)*D79</f>
        <v>0</v>
      </c>
      <c r="I79" s="29"/>
    </row>
    <row r="80" spans="1:9" s="7" customFormat="1" ht="12.75" customHeight="1">
      <c r="A80" s="52"/>
      <c r="B80" s="63" t="s">
        <v>763</v>
      </c>
      <c r="C80" s="63" t="s">
        <v>745</v>
      </c>
      <c r="D80" s="84">
        <f>67+37</f>
        <v>104</v>
      </c>
      <c r="E80" s="84" t="s">
        <v>581</v>
      </c>
      <c r="F80" s="64"/>
      <c r="G80" s="64"/>
      <c r="H80" s="89">
        <f>SUM(F80,G80)*D80</f>
        <v>0</v>
      </c>
      <c r="I80" s="30"/>
    </row>
    <row r="81" spans="1:9" s="7" customFormat="1" ht="12.75" customHeight="1">
      <c r="A81" s="52"/>
      <c r="B81" s="86">
        <v>6</v>
      </c>
      <c r="C81" s="87" t="s">
        <v>571</v>
      </c>
      <c r="D81" s="84"/>
      <c r="E81" s="84"/>
      <c r="F81" s="88"/>
      <c r="G81" s="88"/>
      <c r="H81" s="89"/>
      <c r="I81" s="30"/>
    </row>
    <row r="82" spans="1:9" s="7" customFormat="1" ht="12.75" customHeight="1">
      <c r="A82" s="52"/>
      <c r="B82" s="86" t="s">
        <v>764</v>
      </c>
      <c r="C82" s="87" t="s">
        <v>746</v>
      </c>
      <c r="D82" s="84">
        <f>213+250</f>
        <v>463</v>
      </c>
      <c r="E82" s="84" t="s">
        <v>581</v>
      </c>
      <c r="F82" s="64"/>
      <c r="G82" s="64"/>
      <c r="H82" s="89">
        <f>SUM(F82,G82)*D82</f>
        <v>0</v>
      </c>
      <c r="I82" s="30"/>
    </row>
    <row r="83" spans="1:9" s="7" customFormat="1" ht="12.75" customHeight="1">
      <c r="A83" s="52"/>
      <c r="B83" s="86" t="s">
        <v>701</v>
      </c>
      <c r="C83" s="105" t="s">
        <v>557</v>
      </c>
      <c r="D83" s="106">
        <v>50</v>
      </c>
      <c r="E83" s="106" t="s">
        <v>581</v>
      </c>
      <c r="F83" s="303"/>
      <c r="G83" s="303"/>
      <c r="H83" s="108">
        <f>SUM(F83,G83)*D83</f>
        <v>0</v>
      </c>
      <c r="I83" s="30"/>
    </row>
    <row r="84" spans="1:9" s="7" customFormat="1" ht="12.75" customHeight="1">
      <c r="A84" s="52"/>
      <c r="B84" s="86" t="s">
        <v>753</v>
      </c>
      <c r="C84" s="118" t="s">
        <v>563</v>
      </c>
      <c r="D84" s="106">
        <v>25</v>
      </c>
      <c r="E84" s="106" t="s">
        <v>586</v>
      </c>
      <c r="F84" s="303"/>
      <c r="G84" s="303"/>
      <c r="H84" s="89">
        <f>SUM(F84,G84)*D84</f>
        <v>0</v>
      </c>
      <c r="I84" s="30"/>
    </row>
    <row r="85" spans="1:9" s="7" customFormat="1" ht="12.75" customHeight="1">
      <c r="A85" s="52"/>
      <c r="B85" s="86" t="s">
        <v>32</v>
      </c>
      <c r="C85" s="118" t="s">
        <v>55</v>
      </c>
      <c r="D85" s="106">
        <v>5.5</v>
      </c>
      <c r="E85" s="106" t="s">
        <v>586</v>
      </c>
      <c r="F85" s="303"/>
      <c r="G85" s="303"/>
      <c r="H85" s="89">
        <f>SUM(F85,G85)*D85</f>
        <v>0</v>
      </c>
      <c r="I85" s="30"/>
    </row>
    <row r="86" spans="1:9" s="7" customFormat="1" ht="12.75" customHeight="1">
      <c r="A86" s="52"/>
      <c r="B86" s="86" t="s">
        <v>33</v>
      </c>
      <c r="C86" s="118" t="s">
        <v>772</v>
      </c>
      <c r="D86" s="106">
        <v>16</v>
      </c>
      <c r="E86" s="106" t="s">
        <v>586</v>
      </c>
      <c r="F86" s="303"/>
      <c r="G86" s="303"/>
      <c r="H86" s="89">
        <f>SUM(F86,G86)*D86</f>
        <v>0</v>
      </c>
      <c r="I86" s="30"/>
    </row>
    <row r="87" spans="1:9" s="7" customFormat="1" ht="12.75" customHeight="1">
      <c r="A87" s="52"/>
      <c r="B87" s="119">
        <v>7</v>
      </c>
      <c r="C87" s="120" t="s">
        <v>114</v>
      </c>
      <c r="D87" s="121"/>
      <c r="E87" s="121"/>
      <c r="F87" s="122"/>
      <c r="G87" s="122"/>
      <c r="H87" s="123"/>
      <c r="I87" s="30"/>
    </row>
    <row r="88" spans="1:9" s="7" customFormat="1" ht="26.25" customHeight="1">
      <c r="A88" s="45"/>
      <c r="B88" s="124" t="s">
        <v>602</v>
      </c>
      <c r="C88" s="97" t="s">
        <v>139</v>
      </c>
      <c r="D88" s="125">
        <v>61</v>
      </c>
      <c r="E88" s="125" t="s">
        <v>581</v>
      </c>
      <c r="F88" s="305"/>
      <c r="G88" s="305"/>
      <c r="H88" s="127">
        <f>SUM(F88,G88)*D88</f>
        <v>0</v>
      </c>
      <c r="I88" s="30"/>
    </row>
    <row r="89" spans="1:9" s="7" customFormat="1" ht="12.75" customHeight="1">
      <c r="A89" s="45"/>
      <c r="B89" s="124" t="s">
        <v>138</v>
      </c>
      <c r="C89" s="128" t="s">
        <v>137</v>
      </c>
      <c r="D89" s="125"/>
      <c r="E89" s="125" t="s">
        <v>592</v>
      </c>
      <c r="F89" s="126"/>
      <c r="G89" s="126"/>
      <c r="H89" s="127"/>
      <c r="I89" s="30"/>
    </row>
    <row r="90" spans="1:9" s="7" customFormat="1" ht="12.75" customHeight="1">
      <c r="A90" s="45"/>
      <c r="B90" s="124" t="s">
        <v>226</v>
      </c>
      <c r="C90" s="97" t="s">
        <v>136</v>
      </c>
      <c r="D90" s="125">
        <v>25</v>
      </c>
      <c r="E90" s="125" t="s">
        <v>581</v>
      </c>
      <c r="F90" s="305"/>
      <c r="G90" s="305"/>
      <c r="H90" s="127">
        <f>SUM(F90,G90)*D90</f>
        <v>0</v>
      </c>
      <c r="I90" s="30"/>
    </row>
    <row r="91" spans="1:9" s="7" customFormat="1" ht="12.75" customHeight="1">
      <c r="A91" s="45"/>
      <c r="B91" s="124" t="s">
        <v>227</v>
      </c>
      <c r="C91" s="97" t="s">
        <v>135</v>
      </c>
      <c r="D91" s="125">
        <v>61</v>
      </c>
      <c r="E91" s="125" t="s">
        <v>581</v>
      </c>
      <c r="F91" s="305"/>
      <c r="G91" s="305"/>
      <c r="H91" s="127">
        <f>SUM(F91,G91)*D91</f>
        <v>0</v>
      </c>
      <c r="I91" s="30"/>
    </row>
    <row r="92" spans="1:9" s="7" customFormat="1" ht="27" customHeight="1">
      <c r="A92" s="45"/>
      <c r="B92" s="90" t="s">
        <v>140</v>
      </c>
      <c r="C92" s="97" t="s">
        <v>134</v>
      </c>
      <c r="D92" s="125">
        <v>40</v>
      </c>
      <c r="E92" s="125" t="s">
        <v>581</v>
      </c>
      <c r="F92" s="305"/>
      <c r="G92" s="305"/>
      <c r="H92" s="127">
        <f>SUM(F92,G92)*D92</f>
        <v>0</v>
      </c>
      <c r="I92" s="30"/>
    </row>
    <row r="93" spans="1:9" s="6" customFormat="1" ht="24.75" customHeight="1">
      <c r="A93" s="45"/>
      <c r="B93" s="90" t="s">
        <v>141</v>
      </c>
      <c r="C93" s="97" t="s">
        <v>982</v>
      </c>
      <c r="D93" s="125">
        <v>21</v>
      </c>
      <c r="E93" s="125" t="s">
        <v>581</v>
      </c>
      <c r="F93" s="305"/>
      <c r="G93" s="305"/>
      <c r="H93" s="127">
        <f>SUM(F93,G93)*D93</f>
        <v>0</v>
      </c>
      <c r="I93" s="29"/>
    </row>
    <row r="94" spans="1:9" s="6" customFormat="1" ht="12.75" customHeight="1">
      <c r="A94" s="45"/>
      <c r="B94" s="90" t="s">
        <v>228</v>
      </c>
      <c r="C94" s="129" t="s">
        <v>899</v>
      </c>
      <c r="D94" s="125">
        <v>80</v>
      </c>
      <c r="E94" s="93" t="s">
        <v>586</v>
      </c>
      <c r="F94" s="305"/>
      <c r="G94" s="305"/>
      <c r="H94" s="127">
        <f>SUM(F94,G94)*D94</f>
        <v>0</v>
      </c>
      <c r="I94" s="29"/>
    </row>
    <row r="95" spans="1:9" s="6" customFormat="1" ht="12.75" customHeight="1">
      <c r="A95" s="52"/>
      <c r="B95" s="86">
        <v>8</v>
      </c>
      <c r="C95" s="87" t="s">
        <v>630</v>
      </c>
      <c r="D95" s="84"/>
      <c r="E95" s="84"/>
      <c r="F95" s="88"/>
      <c r="G95" s="88"/>
      <c r="H95" s="89"/>
      <c r="I95" s="29"/>
    </row>
    <row r="96" spans="1:9" s="6" customFormat="1" ht="12.75" customHeight="1">
      <c r="A96" s="52"/>
      <c r="B96" s="86" t="s">
        <v>603</v>
      </c>
      <c r="C96" s="87" t="s">
        <v>631</v>
      </c>
      <c r="D96" s="84"/>
      <c r="E96" s="84" t="s">
        <v>592</v>
      </c>
      <c r="F96" s="88"/>
      <c r="G96" s="88"/>
      <c r="H96" s="89"/>
      <c r="I96" s="29"/>
    </row>
    <row r="97" spans="1:9" s="6" customFormat="1" ht="12.75" customHeight="1">
      <c r="A97" s="52"/>
      <c r="B97" s="86" t="s">
        <v>229</v>
      </c>
      <c r="C97" s="87" t="s">
        <v>632</v>
      </c>
      <c r="D97" s="84">
        <v>680</v>
      </c>
      <c r="E97" s="84" t="s">
        <v>581</v>
      </c>
      <c r="F97" s="64"/>
      <c r="G97" s="64"/>
      <c r="H97" s="89">
        <f aca="true" t="shared" si="4" ref="H97:H104">SUM(F97,G97)*D97</f>
        <v>0</v>
      </c>
      <c r="I97" s="29"/>
    </row>
    <row r="98" spans="1:9" s="6" customFormat="1" ht="12.75" customHeight="1">
      <c r="A98" s="52"/>
      <c r="B98" s="86" t="s">
        <v>230</v>
      </c>
      <c r="C98" s="115" t="s">
        <v>142</v>
      </c>
      <c r="D98" s="121">
        <v>18</v>
      </c>
      <c r="E98" s="121" t="s">
        <v>581</v>
      </c>
      <c r="F98" s="306"/>
      <c r="G98" s="306"/>
      <c r="H98" s="123">
        <f>SUM(F98,G98)*D98</f>
        <v>0</v>
      </c>
      <c r="I98" s="29"/>
    </row>
    <row r="99" spans="1:9" s="6" customFormat="1" ht="12.75" customHeight="1">
      <c r="A99" s="52"/>
      <c r="B99" s="86" t="s">
        <v>231</v>
      </c>
      <c r="C99" s="105" t="s">
        <v>96</v>
      </c>
      <c r="D99" s="106">
        <f>260+290+80</f>
        <v>630</v>
      </c>
      <c r="E99" s="106" t="s">
        <v>581</v>
      </c>
      <c r="F99" s="303"/>
      <c r="G99" s="304"/>
      <c r="H99" s="117">
        <f t="shared" si="4"/>
        <v>0</v>
      </c>
      <c r="I99" s="29"/>
    </row>
    <row r="100" spans="1:9" s="6" customFormat="1" ht="12.75" customHeight="1">
      <c r="A100" s="52"/>
      <c r="B100" s="86" t="s">
        <v>232</v>
      </c>
      <c r="C100" s="105" t="s">
        <v>806</v>
      </c>
      <c r="D100" s="106">
        <v>20</v>
      </c>
      <c r="E100" s="106" t="s">
        <v>581</v>
      </c>
      <c r="F100" s="303"/>
      <c r="G100" s="304"/>
      <c r="H100" s="117">
        <f>SUM(F100,G100)*D100</f>
        <v>0</v>
      </c>
      <c r="I100" s="29"/>
    </row>
    <row r="101" spans="1:9" s="8" customFormat="1" ht="12.75" customHeight="1">
      <c r="A101" s="52"/>
      <c r="B101" s="86" t="s">
        <v>233</v>
      </c>
      <c r="C101" s="105" t="s">
        <v>29</v>
      </c>
      <c r="D101" s="106">
        <f>40+45</f>
        <v>85</v>
      </c>
      <c r="E101" s="106" t="s">
        <v>581</v>
      </c>
      <c r="F101" s="303"/>
      <c r="G101" s="303"/>
      <c r="H101" s="108">
        <f t="shared" si="4"/>
        <v>0</v>
      </c>
      <c r="I101" s="31"/>
    </row>
    <row r="102" spans="1:9" s="8" customFormat="1" ht="12.75" customHeight="1">
      <c r="A102" s="52"/>
      <c r="B102" s="86" t="s">
        <v>234</v>
      </c>
      <c r="C102" s="130" t="s">
        <v>747</v>
      </c>
      <c r="D102" s="106">
        <v>4</v>
      </c>
      <c r="E102" s="106" t="s">
        <v>582</v>
      </c>
      <c r="F102" s="303"/>
      <c r="G102" s="303"/>
      <c r="H102" s="89">
        <f t="shared" si="4"/>
        <v>0</v>
      </c>
      <c r="I102" s="31"/>
    </row>
    <row r="103" spans="1:9" s="8" customFormat="1" ht="12.75" customHeight="1">
      <c r="A103" s="52"/>
      <c r="B103" s="86" t="s">
        <v>235</v>
      </c>
      <c r="C103" s="63" t="s">
        <v>558</v>
      </c>
      <c r="D103" s="84">
        <v>60</v>
      </c>
      <c r="E103" s="84" t="s">
        <v>582</v>
      </c>
      <c r="F103" s="64"/>
      <c r="G103" s="64"/>
      <c r="H103" s="89">
        <f t="shared" si="4"/>
        <v>0</v>
      </c>
      <c r="I103" s="31"/>
    </row>
    <row r="104" spans="1:9" s="8" customFormat="1" ht="12.75" customHeight="1">
      <c r="A104" s="52"/>
      <c r="B104" s="86" t="s">
        <v>236</v>
      </c>
      <c r="C104" s="63" t="s">
        <v>559</v>
      </c>
      <c r="D104" s="84">
        <v>55</v>
      </c>
      <c r="E104" s="84" t="s">
        <v>582</v>
      </c>
      <c r="F104" s="64"/>
      <c r="G104" s="64"/>
      <c r="H104" s="89">
        <f t="shared" si="4"/>
        <v>0</v>
      </c>
      <c r="I104" s="31"/>
    </row>
    <row r="105" spans="1:9" s="8" customFormat="1" ht="12.75" customHeight="1">
      <c r="A105" s="52"/>
      <c r="B105" s="86" t="s">
        <v>778</v>
      </c>
      <c r="C105" s="130" t="s">
        <v>900</v>
      </c>
      <c r="D105" s="106">
        <v>24</v>
      </c>
      <c r="E105" s="106" t="s">
        <v>586</v>
      </c>
      <c r="F105" s="303"/>
      <c r="G105" s="303"/>
      <c r="H105" s="89">
        <f>SUM(F105,G105)*D105</f>
        <v>0</v>
      </c>
      <c r="I105" s="31"/>
    </row>
    <row r="106" spans="1:9" s="8" customFormat="1" ht="12.75" customHeight="1">
      <c r="A106" s="52"/>
      <c r="B106" s="86" t="s">
        <v>97</v>
      </c>
      <c r="C106" s="63" t="s">
        <v>781</v>
      </c>
      <c r="D106" s="84"/>
      <c r="E106" s="84"/>
      <c r="F106" s="88"/>
      <c r="G106" s="88"/>
      <c r="H106" s="89"/>
      <c r="I106" s="31"/>
    </row>
    <row r="107" spans="1:9" s="8" customFormat="1" ht="12.75" customHeight="1">
      <c r="A107" s="52"/>
      <c r="B107" s="104" t="s">
        <v>237</v>
      </c>
      <c r="C107" s="105" t="s">
        <v>30</v>
      </c>
      <c r="D107" s="106">
        <v>10</v>
      </c>
      <c r="E107" s="106" t="s">
        <v>586</v>
      </c>
      <c r="F107" s="303"/>
      <c r="G107" s="303"/>
      <c r="H107" s="108">
        <f>SUM(F107,G107)*D107</f>
        <v>0</v>
      </c>
      <c r="I107" s="31"/>
    </row>
    <row r="108" spans="1:9" s="8" customFormat="1" ht="12.75" customHeight="1">
      <c r="A108" s="52"/>
      <c r="B108" s="104" t="s">
        <v>238</v>
      </c>
      <c r="C108" s="105" t="s">
        <v>56</v>
      </c>
      <c r="D108" s="106">
        <v>5</v>
      </c>
      <c r="E108" s="106" t="s">
        <v>586</v>
      </c>
      <c r="F108" s="303"/>
      <c r="G108" s="303"/>
      <c r="H108" s="108">
        <f>SUM(F108,G108)*D108</f>
        <v>0</v>
      </c>
      <c r="I108" s="31"/>
    </row>
    <row r="109" spans="1:9" s="8" customFormat="1" ht="12.75" customHeight="1">
      <c r="A109" s="52"/>
      <c r="B109" s="104" t="s">
        <v>239</v>
      </c>
      <c r="C109" s="105" t="s">
        <v>37</v>
      </c>
      <c r="D109" s="106">
        <v>6</v>
      </c>
      <c r="E109" s="106" t="s">
        <v>586</v>
      </c>
      <c r="F109" s="303"/>
      <c r="G109" s="303"/>
      <c r="H109" s="108">
        <f>SUM(F109,G109)*D109</f>
        <v>0</v>
      </c>
      <c r="I109" s="31"/>
    </row>
    <row r="110" spans="1:9" s="8" customFormat="1" ht="12.75" customHeight="1">
      <c r="A110" s="52"/>
      <c r="B110" s="86" t="s">
        <v>98</v>
      </c>
      <c r="C110" s="105" t="s">
        <v>95</v>
      </c>
      <c r="D110" s="106"/>
      <c r="E110" s="106"/>
      <c r="F110" s="107"/>
      <c r="G110" s="107"/>
      <c r="H110" s="108"/>
      <c r="I110" s="31"/>
    </row>
    <row r="111" spans="1:9" s="8" customFormat="1" ht="12.75" customHeight="1">
      <c r="A111" s="52"/>
      <c r="B111" s="104" t="s">
        <v>240</v>
      </c>
      <c r="C111" s="105" t="s">
        <v>62</v>
      </c>
      <c r="D111" s="106">
        <v>33</v>
      </c>
      <c r="E111" s="106" t="s">
        <v>586</v>
      </c>
      <c r="F111" s="303"/>
      <c r="G111" s="303"/>
      <c r="H111" s="108">
        <f>SUM(F111,G111)*D111</f>
        <v>0</v>
      </c>
      <c r="I111" s="31"/>
    </row>
    <row r="112" spans="1:9" s="8" customFormat="1" ht="12.75" customHeight="1">
      <c r="A112" s="52"/>
      <c r="B112" s="104" t="s">
        <v>241</v>
      </c>
      <c r="C112" s="105" t="s">
        <v>63</v>
      </c>
      <c r="D112" s="106">
        <v>4.5</v>
      </c>
      <c r="E112" s="106" t="s">
        <v>586</v>
      </c>
      <c r="F112" s="303"/>
      <c r="G112" s="303"/>
      <c r="H112" s="108">
        <f>SUM(F112,G112)*D112</f>
        <v>0</v>
      </c>
      <c r="I112" s="31"/>
    </row>
    <row r="113" spans="1:9" s="8" customFormat="1" ht="12.75" customHeight="1">
      <c r="A113" s="52"/>
      <c r="B113" s="86">
        <v>9</v>
      </c>
      <c r="C113" s="87" t="s">
        <v>633</v>
      </c>
      <c r="D113" s="84"/>
      <c r="E113" s="84"/>
      <c r="F113" s="88"/>
      <c r="G113" s="88"/>
      <c r="H113" s="89"/>
      <c r="I113" s="31"/>
    </row>
    <row r="114" spans="1:9" s="8" customFormat="1" ht="12.75" customHeight="1">
      <c r="A114" s="52"/>
      <c r="B114" s="104" t="s">
        <v>604</v>
      </c>
      <c r="C114" s="87" t="s">
        <v>634</v>
      </c>
      <c r="D114" s="84">
        <v>90</v>
      </c>
      <c r="E114" s="84" t="s">
        <v>581</v>
      </c>
      <c r="F114" s="64"/>
      <c r="G114" s="64"/>
      <c r="H114" s="89">
        <f aca="true" t="shared" si="5" ref="H114:H119">SUM(F114,G114)*D114</f>
        <v>0</v>
      </c>
      <c r="I114" s="31"/>
    </row>
    <row r="115" spans="1:9" s="8" customFormat="1" ht="12.75" customHeight="1">
      <c r="A115" s="52"/>
      <c r="B115" s="104" t="s">
        <v>742</v>
      </c>
      <c r="C115" s="87" t="s">
        <v>635</v>
      </c>
      <c r="D115" s="84">
        <v>90</v>
      </c>
      <c r="E115" s="84" t="s">
        <v>581</v>
      </c>
      <c r="F115" s="64"/>
      <c r="G115" s="64"/>
      <c r="H115" s="89">
        <f t="shared" si="5"/>
        <v>0</v>
      </c>
      <c r="I115" s="31"/>
    </row>
    <row r="116" spans="1:9" s="8" customFormat="1" ht="12.75" customHeight="1">
      <c r="A116" s="52"/>
      <c r="B116" s="104" t="s">
        <v>765</v>
      </c>
      <c r="C116" s="87" t="s">
        <v>636</v>
      </c>
      <c r="D116" s="84">
        <v>90</v>
      </c>
      <c r="E116" s="84" t="s">
        <v>581</v>
      </c>
      <c r="F116" s="64"/>
      <c r="G116" s="64"/>
      <c r="H116" s="89">
        <f t="shared" si="5"/>
        <v>0</v>
      </c>
      <c r="I116" s="31"/>
    </row>
    <row r="117" spans="1:9" s="8" customFormat="1" ht="12.75" customHeight="1">
      <c r="A117" s="52"/>
      <c r="B117" s="104" t="s">
        <v>766</v>
      </c>
      <c r="C117" s="87" t="s">
        <v>115</v>
      </c>
      <c r="D117" s="84">
        <v>4</v>
      </c>
      <c r="E117" s="84" t="s">
        <v>581</v>
      </c>
      <c r="F117" s="306"/>
      <c r="G117" s="306"/>
      <c r="H117" s="89">
        <f t="shared" si="5"/>
        <v>0</v>
      </c>
      <c r="I117" s="31"/>
    </row>
    <row r="118" spans="1:9" s="8" customFormat="1" ht="12.75" customHeight="1">
      <c r="A118" s="52"/>
      <c r="B118" s="104" t="s">
        <v>242</v>
      </c>
      <c r="C118" s="105" t="s">
        <v>31</v>
      </c>
      <c r="D118" s="106">
        <v>10</v>
      </c>
      <c r="E118" s="106" t="s">
        <v>581</v>
      </c>
      <c r="F118" s="303"/>
      <c r="G118" s="303"/>
      <c r="H118" s="108">
        <f t="shared" si="5"/>
        <v>0</v>
      </c>
      <c r="I118" s="31"/>
    </row>
    <row r="119" spans="1:9" s="8" customFormat="1" ht="12.75" customHeight="1">
      <c r="A119" s="52"/>
      <c r="B119" s="104" t="s">
        <v>243</v>
      </c>
      <c r="C119" s="87" t="s">
        <v>972</v>
      </c>
      <c r="D119" s="84">
        <v>190</v>
      </c>
      <c r="E119" s="84" t="s">
        <v>581</v>
      </c>
      <c r="F119" s="64"/>
      <c r="G119" s="64"/>
      <c r="H119" s="89">
        <f t="shared" si="5"/>
        <v>0</v>
      </c>
      <c r="I119" s="31"/>
    </row>
    <row r="120" spans="1:9" s="8" customFormat="1" ht="12.75" customHeight="1">
      <c r="A120" s="52"/>
      <c r="B120" s="104">
        <v>10</v>
      </c>
      <c r="C120" s="87" t="s">
        <v>637</v>
      </c>
      <c r="D120" s="84"/>
      <c r="E120" s="84"/>
      <c r="F120" s="88"/>
      <c r="G120" s="88"/>
      <c r="H120" s="89"/>
      <c r="I120" s="31"/>
    </row>
    <row r="121" spans="1:9" s="8" customFormat="1" ht="12.75" customHeight="1">
      <c r="A121" s="45"/>
      <c r="B121" s="90" t="s">
        <v>658</v>
      </c>
      <c r="C121" s="51" t="s">
        <v>748</v>
      </c>
      <c r="D121" s="92"/>
      <c r="E121" s="92"/>
      <c r="F121" s="94"/>
      <c r="G121" s="94"/>
      <c r="H121" s="49"/>
      <c r="I121" s="31"/>
    </row>
    <row r="122" spans="1:9" s="8" customFormat="1" ht="12.75" customHeight="1">
      <c r="A122" s="45"/>
      <c r="B122" s="103" t="s">
        <v>99</v>
      </c>
      <c r="C122" s="91" t="s">
        <v>70</v>
      </c>
      <c r="D122" s="92">
        <v>6</v>
      </c>
      <c r="E122" s="93" t="s">
        <v>582</v>
      </c>
      <c r="F122" s="301"/>
      <c r="G122" s="307"/>
      <c r="H122" s="49">
        <f>SUM(F122,G122)*D122</f>
        <v>0</v>
      </c>
      <c r="I122" s="31"/>
    </row>
    <row r="123" spans="1:9" s="8" customFormat="1" ht="12.75" customHeight="1">
      <c r="A123" s="45"/>
      <c r="B123" s="103" t="s">
        <v>100</v>
      </c>
      <c r="C123" s="91" t="s">
        <v>69</v>
      </c>
      <c r="D123" s="92">
        <v>2</v>
      </c>
      <c r="E123" s="93" t="s">
        <v>582</v>
      </c>
      <c r="F123" s="301"/>
      <c r="G123" s="307"/>
      <c r="H123" s="49">
        <f>SUM(F123,G123)*D123</f>
        <v>0</v>
      </c>
      <c r="I123" s="31"/>
    </row>
    <row r="124" spans="1:9" s="8" customFormat="1" ht="12.75" customHeight="1">
      <c r="A124" s="45"/>
      <c r="B124" s="103" t="s">
        <v>244</v>
      </c>
      <c r="C124" s="91" t="s">
        <v>72</v>
      </c>
      <c r="D124" s="92">
        <v>3</v>
      </c>
      <c r="E124" s="93" t="s">
        <v>582</v>
      </c>
      <c r="F124" s="301"/>
      <c r="G124" s="307"/>
      <c r="H124" s="49">
        <f>SUM(F124,G124)*D124</f>
        <v>0</v>
      </c>
      <c r="I124" s="31"/>
    </row>
    <row r="125" spans="1:9" s="8" customFormat="1" ht="12.75" customHeight="1">
      <c r="A125" s="45"/>
      <c r="B125" s="103" t="s">
        <v>245</v>
      </c>
      <c r="C125" s="91" t="s">
        <v>71</v>
      </c>
      <c r="D125" s="92">
        <v>1</v>
      </c>
      <c r="E125" s="93" t="s">
        <v>582</v>
      </c>
      <c r="F125" s="301"/>
      <c r="G125" s="307"/>
      <c r="H125" s="49">
        <f>SUM(F125,G125)*D125</f>
        <v>0</v>
      </c>
      <c r="I125" s="31"/>
    </row>
    <row r="126" spans="1:9" s="8" customFormat="1" ht="12.75" customHeight="1">
      <c r="A126" s="45"/>
      <c r="B126" s="103" t="s">
        <v>246</v>
      </c>
      <c r="C126" s="91" t="s">
        <v>68</v>
      </c>
      <c r="D126" s="92">
        <v>1</v>
      </c>
      <c r="E126" s="93" t="s">
        <v>582</v>
      </c>
      <c r="F126" s="301"/>
      <c r="G126" s="301"/>
      <c r="H126" s="49">
        <f>SUM(F126,G126)*D126</f>
        <v>0</v>
      </c>
      <c r="I126" s="31"/>
    </row>
    <row r="127" spans="1:9" s="8" customFormat="1" ht="12.75" customHeight="1">
      <c r="A127" s="45"/>
      <c r="B127" s="131" t="s">
        <v>659</v>
      </c>
      <c r="C127" s="95" t="s">
        <v>974</v>
      </c>
      <c r="D127" s="92"/>
      <c r="E127" s="92"/>
      <c r="F127" s="112"/>
      <c r="G127" s="112"/>
      <c r="H127" s="49"/>
      <c r="I127" s="31"/>
    </row>
    <row r="128" spans="1:9" s="8" customFormat="1" ht="12.75" customHeight="1">
      <c r="A128" s="45"/>
      <c r="B128" s="131" t="s">
        <v>101</v>
      </c>
      <c r="C128" s="132" t="s">
        <v>36</v>
      </c>
      <c r="D128" s="92">
        <f>7+18</f>
        <v>25</v>
      </c>
      <c r="E128" s="92" t="s">
        <v>581</v>
      </c>
      <c r="F128" s="301"/>
      <c r="G128" s="301"/>
      <c r="H128" s="113">
        <f>SUM(F128,G128)*D128</f>
        <v>0</v>
      </c>
      <c r="I128" s="31"/>
    </row>
    <row r="129" spans="1:9" s="8" customFormat="1" ht="12.75" customHeight="1">
      <c r="A129" s="45"/>
      <c r="B129" s="131" t="s">
        <v>967</v>
      </c>
      <c r="C129" s="118" t="s">
        <v>973</v>
      </c>
      <c r="D129" s="92">
        <v>86</v>
      </c>
      <c r="E129" s="92" t="s">
        <v>581</v>
      </c>
      <c r="F129" s="301"/>
      <c r="G129" s="301"/>
      <c r="H129" s="113">
        <f>SUM(F129,G129)*D129</f>
        <v>0</v>
      </c>
      <c r="I129" s="31"/>
    </row>
    <row r="130" spans="1:9" s="8" customFormat="1" ht="12.75" customHeight="1">
      <c r="A130" s="45"/>
      <c r="B130" s="131" t="s">
        <v>975</v>
      </c>
      <c r="C130" s="118" t="s">
        <v>976</v>
      </c>
      <c r="D130" s="92">
        <v>86</v>
      </c>
      <c r="E130" s="92" t="s">
        <v>581</v>
      </c>
      <c r="F130" s="301"/>
      <c r="G130" s="301"/>
      <c r="H130" s="113">
        <f>SUM(F130,G130)*D130</f>
        <v>0</v>
      </c>
      <c r="I130" s="31"/>
    </row>
    <row r="131" spans="1:9" s="8" customFormat="1" ht="12.75" customHeight="1">
      <c r="A131" s="45"/>
      <c r="B131" s="131" t="s">
        <v>247</v>
      </c>
      <c r="C131" s="95" t="s">
        <v>75</v>
      </c>
      <c r="D131" s="92"/>
      <c r="E131" s="92"/>
      <c r="F131" s="94"/>
      <c r="G131" s="94"/>
      <c r="H131" s="49"/>
      <c r="I131" s="31"/>
    </row>
    <row r="132" spans="1:9" s="8" customFormat="1" ht="12.75" customHeight="1">
      <c r="A132" s="45"/>
      <c r="B132" s="103" t="s">
        <v>248</v>
      </c>
      <c r="C132" s="8" t="s">
        <v>82</v>
      </c>
      <c r="D132" s="92">
        <v>1</v>
      </c>
      <c r="E132" s="92" t="s">
        <v>582</v>
      </c>
      <c r="F132" s="36"/>
      <c r="G132" s="36"/>
      <c r="H132" s="113">
        <f>SUM(F132,G132)*D132</f>
        <v>0</v>
      </c>
      <c r="I132" s="31"/>
    </row>
    <row r="133" spans="1:9" s="8" customFormat="1" ht="12.75" customHeight="1">
      <c r="A133" s="45"/>
      <c r="B133" s="103" t="s">
        <v>249</v>
      </c>
      <c r="C133" s="8" t="s">
        <v>76</v>
      </c>
      <c r="D133" s="92">
        <v>2</v>
      </c>
      <c r="E133" s="92" t="s">
        <v>582</v>
      </c>
      <c r="F133" s="36"/>
      <c r="G133" s="36"/>
      <c r="H133" s="113">
        <f>SUM(F133,G133)*D133</f>
        <v>0</v>
      </c>
      <c r="I133" s="31"/>
    </row>
    <row r="134" spans="1:9" s="8" customFormat="1" ht="12.75" customHeight="1">
      <c r="A134" s="45"/>
      <c r="B134" s="103" t="s">
        <v>250</v>
      </c>
      <c r="C134" s="8" t="s">
        <v>83</v>
      </c>
      <c r="D134" s="92">
        <v>1</v>
      </c>
      <c r="E134" s="92" t="s">
        <v>582</v>
      </c>
      <c r="F134" s="36"/>
      <c r="G134" s="36"/>
      <c r="H134" s="113">
        <f>SUM(F134,G134)*D134</f>
        <v>0</v>
      </c>
      <c r="I134" s="31"/>
    </row>
    <row r="135" spans="1:9" s="8" customFormat="1" ht="12.75" customHeight="1">
      <c r="A135" s="45"/>
      <c r="B135" s="103" t="s">
        <v>251</v>
      </c>
      <c r="C135" s="95" t="s">
        <v>901</v>
      </c>
      <c r="D135" s="92">
        <v>8.5</v>
      </c>
      <c r="E135" s="92" t="s">
        <v>586</v>
      </c>
      <c r="F135" s="36"/>
      <c r="G135" s="36"/>
      <c r="H135" s="113">
        <f>SUM(F135,G135)*D135</f>
        <v>0</v>
      </c>
      <c r="I135" s="31"/>
    </row>
    <row r="136" spans="1:9" s="8" customFormat="1" ht="12.75" customHeight="1">
      <c r="A136" s="45"/>
      <c r="B136" s="103" t="s">
        <v>252</v>
      </c>
      <c r="C136" s="8" t="s">
        <v>143</v>
      </c>
      <c r="D136" s="92"/>
      <c r="E136" s="92"/>
      <c r="F136" s="112"/>
      <c r="G136" s="112"/>
      <c r="H136" s="113"/>
      <c r="I136" s="31"/>
    </row>
    <row r="137" spans="1:9" s="8" customFormat="1" ht="12.75" customHeight="1">
      <c r="A137" s="45"/>
      <c r="B137" s="8" t="s">
        <v>253</v>
      </c>
      <c r="C137" s="91" t="s">
        <v>61</v>
      </c>
      <c r="D137" s="92"/>
      <c r="E137" s="92"/>
      <c r="F137" s="112"/>
      <c r="G137" s="112"/>
      <c r="H137" s="113"/>
      <c r="I137" s="31"/>
    </row>
    <row r="138" spans="1:9" s="8" customFormat="1" ht="12.75" customHeight="1">
      <c r="A138" s="45"/>
      <c r="B138" s="90" t="s">
        <v>254</v>
      </c>
      <c r="C138" s="91" t="s">
        <v>59</v>
      </c>
      <c r="D138" s="92">
        <v>10</v>
      </c>
      <c r="E138" s="93" t="s">
        <v>586</v>
      </c>
      <c r="F138" s="301"/>
      <c r="G138" s="301"/>
      <c r="H138" s="96">
        <f>SUM(F138,G138)*D138</f>
        <v>0</v>
      </c>
      <c r="I138" s="31"/>
    </row>
    <row r="139" spans="1:9" s="8" customFormat="1" ht="11.25" customHeight="1">
      <c r="A139" s="45"/>
      <c r="B139" s="90" t="s">
        <v>255</v>
      </c>
      <c r="C139" s="91" t="s">
        <v>60</v>
      </c>
      <c r="D139" s="92">
        <v>29</v>
      </c>
      <c r="E139" s="93" t="s">
        <v>586</v>
      </c>
      <c r="F139" s="301"/>
      <c r="G139" s="301"/>
      <c r="H139" s="96">
        <f>SUM(F139,G139)*D139</f>
        <v>0</v>
      </c>
      <c r="I139" s="31"/>
    </row>
    <row r="140" spans="1:9" s="8" customFormat="1" ht="26.25" customHeight="1">
      <c r="A140" s="45"/>
      <c r="B140" s="103" t="s">
        <v>256</v>
      </c>
      <c r="C140" s="17" t="s">
        <v>980</v>
      </c>
      <c r="D140" s="125">
        <v>1</v>
      </c>
      <c r="E140" s="125" t="s">
        <v>582</v>
      </c>
      <c r="F140" s="305"/>
      <c r="G140" s="305"/>
      <c r="H140" s="127">
        <f>SUM(F140,G140)*D140</f>
        <v>0</v>
      </c>
      <c r="I140" s="31"/>
    </row>
    <row r="141" spans="1:9" s="8" customFormat="1" ht="12.75" customHeight="1">
      <c r="A141" s="133"/>
      <c r="B141" s="103">
        <v>11</v>
      </c>
      <c r="C141" s="132" t="s">
        <v>749</v>
      </c>
      <c r="D141" s="92"/>
      <c r="E141" s="92"/>
      <c r="F141" s="94"/>
      <c r="G141" s="94"/>
      <c r="H141" s="49"/>
      <c r="I141" s="31"/>
    </row>
    <row r="142" spans="1:9" s="8" customFormat="1" ht="12.75" customHeight="1">
      <c r="A142" s="133"/>
      <c r="B142" s="90" t="s">
        <v>102</v>
      </c>
      <c r="C142" s="132" t="s">
        <v>750</v>
      </c>
      <c r="D142" s="92"/>
      <c r="E142" s="92"/>
      <c r="F142" s="94"/>
      <c r="G142" s="94"/>
      <c r="H142" s="49"/>
      <c r="I142" s="31"/>
    </row>
    <row r="143" spans="1:9" s="8" customFormat="1" ht="12.75" customHeight="1">
      <c r="A143" s="133"/>
      <c r="B143" s="134" t="s">
        <v>257</v>
      </c>
      <c r="C143" s="51" t="s">
        <v>751</v>
      </c>
      <c r="D143" s="92">
        <v>13</v>
      </c>
      <c r="E143" s="93" t="s">
        <v>582</v>
      </c>
      <c r="F143" s="301"/>
      <c r="G143" s="301"/>
      <c r="H143" s="49">
        <f>SUM(F143,G143)*D143</f>
        <v>0</v>
      </c>
      <c r="I143" s="31"/>
    </row>
    <row r="144" spans="1:9" s="9" customFormat="1" ht="12.75" customHeight="1">
      <c r="A144" s="135"/>
      <c r="B144" s="136" t="s">
        <v>258</v>
      </c>
      <c r="C144" s="118" t="s">
        <v>757</v>
      </c>
      <c r="D144" s="106">
        <v>4</v>
      </c>
      <c r="E144" s="106" t="s">
        <v>582</v>
      </c>
      <c r="F144" s="303"/>
      <c r="G144" s="303"/>
      <c r="H144" s="89">
        <f>SUM(F144,G144)*D144</f>
        <v>0</v>
      </c>
      <c r="I144" s="32"/>
    </row>
    <row r="145" spans="1:9" s="9" customFormat="1" ht="12.75" customHeight="1">
      <c r="A145" s="133"/>
      <c r="B145" s="131" t="s">
        <v>103</v>
      </c>
      <c r="C145" s="132" t="s">
        <v>773</v>
      </c>
      <c r="D145" s="92"/>
      <c r="E145" s="92"/>
      <c r="F145" s="94"/>
      <c r="G145" s="94"/>
      <c r="H145" s="96"/>
      <c r="I145" s="32"/>
    </row>
    <row r="146" spans="1:9" s="9" customFormat="1" ht="12.75" customHeight="1">
      <c r="A146" s="133"/>
      <c r="B146" s="137" t="s">
        <v>259</v>
      </c>
      <c r="C146" s="132" t="s">
        <v>774</v>
      </c>
      <c r="D146" s="138">
        <v>1</v>
      </c>
      <c r="E146" s="138" t="s">
        <v>610</v>
      </c>
      <c r="F146" s="308"/>
      <c r="G146" s="308"/>
      <c r="H146" s="96">
        <f>SUM(F146,G146)*D146</f>
        <v>0</v>
      </c>
      <c r="I146" s="32"/>
    </row>
    <row r="147" spans="1:9" s="9" customFormat="1" ht="12.75" customHeight="1">
      <c r="A147" s="135"/>
      <c r="B147" s="139" t="s">
        <v>260</v>
      </c>
      <c r="C147" s="118" t="s">
        <v>775</v>
      </c>
      <c r="D147" s="140">
        <v>1</v>
      </c>
      <c r="E147" s="140" t="s">
        <v>610</v>
      </c>
      <c r="F147" s="309"/>
      <c r="G147" s="309"/>
      <c r="H147" s="117">
        <f>SUM(F147,G147)*D147</f>
        <v>0</v>
      </c>
      <c r="I147" s="32"/>
    </row>
    <row r="148" spans="1:9" s="9" customFormat="1" ht="12.75" customHeight="1">
      <c r="A148" s="135"/>
      <c r="B148" s="139" t="s">
        <v>261</v>
      </c>
      <c r="C148" s="118" t="s">
        <v>776</v>
      </c>
      <c r="D148" s="106">
        <v>1</v>
      </c>
      <c r="E148" s="106" t="s">
        <v>777</v>
      </c>
      <c r="F148" s="304"/>
      <c r="G148" s="304"/>
      <c r="H148" s="117">
        <f>SUM(F148,G148)*D148</f>
        <v>0</v>
      </c>
      <c r="I148" s="32"/>
    </row>
    <row r="149" spans="1:9" s="9" customFormat="1" ht="12.75" customHeight="1">
      <c r="A149" s="52"/>
      <c r="B149" s="86">
        <v>12</v>
      </c>
      <c r="C149" s="87" t="s">
        <v>598</v>
      </c>
      <c r="D149" s="84"/>
      <c r="E149" s="84"/>
      <c r="F149" s="88"/>
      <c r="G149" s="88"/>
      <c r="H149" s="89"/>
      <c r="I149" s="32"/>
    </row>
    <row r="150" spans="1:9" s="9" customFormat="1" ht="12.75" customHeight="1">
      <c r="A150" s="52"/>
      <c r="B150" s="86" t="s">
        <v>104</v>
      </c>
      <c r="C150" s="87" t="s">
        <v>638</v>
      </c>
      <c r="D150" s="84">
        <v>290</v>
      </c>
      <c r="E150" s="84" t="s">
        <v>581</v>
      </c>
      <c r="F150" s="64"/>
      <c r="G150" s="64"/>
      <c r="H150" s="89">
        <f>SUM(F150,G150)*D150</f>
        <v>0</v>
      </c>
      <c r="I150" s="32"/>
    </row>
    <row r="151" spans="1:9" s="9" customFormat="1" ht="12.75" customHeight="1">
      <c r="A151" s="52"/>
      <c r="B151" s="86" t="s">
        <v>105</v>
      </c>
      <c r="C151" s="87" t="s">
        <v>639</v>
      </c>
      <c r="D151" s="84">
        <v>760</v>
      </c>
      <c r="E151" s="84" t="s">
        <v>581</v>
      </c>
      <c r="F151" s="64"/>
      <c r="G151" s="64"/>
      <c r="H151" s="89">
        <f>SUM(F151,G151)*D151</f>
        <v>0</v>
      </c>
      <c r="I151" s="32"/>
    </row>
    <row r="152" spans="1:9" s="9" customFormat="1" ht="13.5" customHeight="1">
      <c r="A152" s="52"/>
      <c r="B152" s="86" t="s">
        <v>106</v>
      </c>
      <c r="C152" s="87" t="s">
        <v>93</v>
      </c>
      <c r="D152" s="84">
        <f>34+270</f>
        <v>304</v>
      </c>
      <c r="E152" s="84" t="s">
        <v>581</v>
      </c>
      <c r="F152" s="64"/>
      <c r="G152" s="64"/>
      <c r="H152" s="89">
        <f>SUM(F152,G152)*D152</f>
        <v>0</v>
      </c>
      <c r="I152" s="32"/>
    </row>
    <row r="153" spans="1:9" s="9" customFormat="1" ht="12.75" customHeight="1">
      <c r="A153" s="52"/>
      <c r="B153" s="86" t="s">
        <v>107</v>
      </c>
      <c r="C153" s="105" t="s">
        <v>89</v>
      </c>
      <c r="D153" s="106">
        <v>90</v>
      </c>
      <c r="E153" s="106" t="s">
        <v>581</v>
      </c>
      <c r="F153" s="310"/>
      <c r="G153" s="310"/>
      <c r="H153" s="89">
        <f>SUM(F153,G153)*D153</f>
        <v>0</v>
      </c>
      <c r="I153" s="32"/>
    </row>
    <row r="154" spans="1:9" s="9" customFormat="1" ht="12.75" customHeight="1">
      <c r="A154" s="52"/>
      <c r="B154" s="86" t="s">
        <v>262</v>
      </c>
      <c r="C154" s="118" t="s">
        <v>752</v>
      </c>
      <c r="D154" s="106">
        <f>70</f>
        <v>70</v>
      </c>
      <c r="E154" s="106" t="s">
        <v>581</v>
      </c>
      <c r="F154" s="310"/>
      <c r="G154" s="310"/>
      <c r="H154" s="89">
        <f>SUM(F154,G154)*D154</f>
        <v>0</v>
      </c>
      <c r="I154" s="32"/>
    </row>
    <row r="155" spans="1:9" s="3" customFormat="1" ht="11.25" customHeight="1">
      <c r="A155" s="52"/>
      <c r="B155" s="86" t="s">
        <v>263</v>
      </c>
      <c r="C155" s="105" t="s">
        <v>86</v>
      </c>
      <c r="D155" s="106">
        <f>23+40</f>
        <v>63</v>
      </c>
      <c r="E155" s="106" t="s">
        <v>581</v>
      </c>
      <c r="F155" s="310"/>
      <c r="G155" s="310"/>
      <c r="H155" s="89">
        <f>SUM(F155,G155)*D154</f>
        <v>0</v>
      </c>
      <c r="I155" s="10"/>
    </row>
    <row r="156" spans="1:9" s="3" customFormat="1" ht="26.25" customHeight="1">
      <c r="A156" s="52"/>
      <c r="B156" s="86" t="s">
        <v>264</v>
      </c>
      <c r="C156" s="105" t="s">
        <v>74</v>
      </c>
      <c r="D156" s="141">
        <v>60</v>
      </c>
      <c r="E156" s="141" t="s">
        <v>581</v>
      </c>
      <c r="F156" s="44"/>
      <c r="G156" s="44"/>
      <c r="H156" s="89">
        <f>SUM(F156,G156)*D155</f>
        <v>0</v>
      </c>
      <c r="I156" s="10"/>
    </row>
    <row r="157" spans="1:9" s="3" customFormat="1" ht="12.75" customHeight="1">
      <c r="A157" s="52"/>
      <c r="B157" s="86">
        <v>13</v>
      </c>
      <c r="C157" s="87" t="s">
        <v>640</v>
      </c>
      <c r="D157" s="84"/>
      <c r="E157" s="84"/>
      <c r="F157" s="88"/>
      <c r="G157" s="88"/>
      <c r="H157" s="89"/>
      <c r="I157" s="10"/>
    </row>
    <row r="158" spans="1:9" s="3" customFormat="1" ht="12.75" customHeight="1">
      <c r="A158" s="45"/>
      <c r="B158" s="46" t="s">
        <v>265</v>
      </c>
      <c r="C158" s="47" t="s">
        <v>902</v>
      </c>
      <c r="D158" s="24">
        <v>130</v>
      </c>
      <c r="E158" s="24" t="s">
        <v>581</v>
      </c>
      <c r="F158" s="18"/>
      <c r="G158" s="18"/>
      <c r="H158" s="49">
        <f>SUM(F158,G158)*D158</f>
        <v>0</v>
      </c>
      <c r="I158" s="10"/>
    </row>
    <row r="159" spans="1:9" s="9" customFormat="1" ht="12.75" customHeight="1">
      <c r="A159" s="142"/>
      <c r="B159" s="46" t="s">
        <v>266</v>
      </c>
      <c r="C159" s="47" t="s">
        <v>641</v>
      </c>
      <c r="D159" s="143">
        <v>1000</v>
      </c>
      <c r="E159" s="24" t="s">
        <v>581</v>
      </c>
      <c r="F159" s="18"/>
      <c r="G159" s="18"/>
      <c r="H159" s="49">
        <f>SUM(F159,G159)*D159</f>
        <v>0</v>
      </c>
      <c r="I159" s="32"/>
    </row>
    <row r="160" spans="1:9" s="9" customFormat="1" ht="12.75" customHeight="1">
      <c r="A160" s="142"/>
      <c r="B160" s="46" t="s">
        <v>267</v>
      </c>
      <c r="C160" s="47" t="s">
        <v>642</v>
      </c>
      <c r="D160" s="143">
        <v>1000</v>
      </c>
      <c r="E160" s="24" t="s">
        <v>581</v>
      </c>
      <c r="F160" s="18"/>
      <c r="G160" s="18"/>
      <c r="H160" s="49">
        <f>SUM(F160,G160)*D160</f>
        <v>0</v>
      </c>
      <c r="I160" s="32"/>
    </row>
    <row r="161" spans="1:9" s="9" customFormat="1" ht="12.75">
      <c r="A161" s="144"/>
      <c r="B161" s="145"/>
      <c r="C161" s="146" t="s">
        <v>584</v>
      </c>
      <c r="D161" s="147"/>
      <c r="E161" s="148"/>
      <c r="F161" s="149">
        <f>SUMPRODUCT(D13:D160,F13:F160)</f>
        <v>0</v>
      </c>
      <c r="G161" s="149">
        <f>SUMPRODUCT(D13:D160,G13:G160)</f>
        <v>0</v>
      </c>
      <c r="H161" s="150">
        <f>SUM(F161,G161)</f>
        <v>0</v>
      </c>
      <c r="I161" s="32"/>
    </row>
    <row r="162" spans="1:9" s="9" customFormat="1" ht="12.75" customHeight="1">
      <c r="A162" s="151"/>
      <c r="B162" s="76" t="s">
        <v>585</v>
      </c>
      <c r="C162" s="77" t="s">
        <v>719</v>
      </c>
      <c r="D162" s="78"/>
      <c r="E162" s="148"/>
      <c r="F162" s="80"/>
      <c r="G162" s="80"/>
      <c r="H162" s="152"/>
      <c r="I162" s="32"/>
    </row>
    <row r="163" spans="1:9" s="9" customFormat="1" ht="12.75">
      <c r="A163" s="153"/>
      <c r="B163" s="47" t="s">
        <v>573</v>
      </c>
      <c r="C163" s="47" t="s">
        <v>743</v>
      </c>
      <c r="D163" s="24"/>
      <c r="E163" s="109"/>
      <c r="F163" s="109"/>
      <c r="G163" s="109"/>
      <c r="H163" s="110"/>
      <c r="I163" s="32"/>
    </row>
    <row r="164" spans="1:9" s="3" customFormat="1" ht="12.75" customHeight="1">
      <c r="A164" s="45"/>
      <c r="B164" s="17" t="s">
        <v>646</v>
      </c>
      <c r="C164" s="47" t="s">
        <v>717</v>
      </c>
      <c r="D164" s="24">
        <v>20</v>
      </c>
      <c r="E164" s="24" t="s">
        <v>581</v>
      </c>
      <c r="F164" s="18"/>
      <c r="G164" s="18"/>
      <c r="H164" s="49">
        <f>SUM(F164,G164)*D164</f>
        <v>0</v>
      </c>
      <c r="I164" s="10"/>
    </row>
    <row r="165" spans="1:9" s="3" customFormat="1" ht="12.75" customHeight="1">
      <c r="A165" s="45"/>
      <c r="B165" s="17" t="s">
        <v>655</v>
      </c>
      <c r="C165" s="47" t="s">
        <v>718</v>
      </c>
      <c r="D165" s="24">
        <v>28</v>
      </c>
      <c r="E165" s="24" t="s">
        <v>581</v>
      </c>
      <c r="F165" s="18"/>
      <c r="G165" s="18"/>
      <c r="H165" s="49">
        <f>SUM(F165,G165)*D165</f>
        <v>0</v>
      </c>
      <c r="I165" s="10"/>
    </row>
    <row r="166" spans="1:9" s="9" customFormat="1" ht="12.75" customHeight="1">
      <c r="A166" s="45"/>
      <c r="B166" s="17" t="s">
        <v>656</v>
      </c>
      <c r="C166" s="47" t="s">
        <v>754</v>
      </c>
      <c r="D166" s="24">
        <v>1</v>
      </c>
      <c r="E166" s="24" t="s">
        <v>610</v>
      </c>
      <c r="F166" s="18"/>
      <c r="G166" s="18"/>
      <c r="H166" s="49">
        <f>SUM(F166,G166)*D166</f>
        <v>0</v>
      </c>
      <c r="I166" s="32"/>
    </row>
    <row r="167" spans="1:9" s="9" customFormat="1" ht="12.75">
      <c r="A167" s="45"/>
      <c r="B167" s="17" t="s">
        <v>588</v>
      </c>
      <c r="C167" s="154" t="s">
        <v>572</v>
      </c>
      <c r="D167" s="143">
        <v>1</v>
      </c>
      <c r="E167" s="155" t="s">
        <v>582</v>
      </c>
      <c r="F167" s="311"/>
      <c r="G167" s="311"/>
      <c r="H167" s="49">
        <f>SUM(F167,G167)*D167</f>
        <v>0</v>
      </c>
      <c r="I167" s="32"/>
    </row>
    <row r="168" spans="1:9" s="9" customFormat="1" ht="12.75">
      <c r="A168" s="45"/>
      <c r="B168" s="17" t="s">
        <v>589</v>
      </c>
      <c r="C168" s="47" t="s">
        <v>682</v>
      </c>
      <c r="D168" s="24">
        <v>2</v>
      </c>
      <c r="E168" s="24" t="s">
        <v>683</v>
      </c>
      <c r="F168" s="18"/>
      <c r="G168" s="18"/>
      <c r="H168" s="49">
        <f>SUM(F168,G168)*D168</f>
        <v>0</v>
      </c>
      <c r="I168" s="32"/>
    </row>
    <row r="169" spans="1:9" s="9" customFormat="1" ht="12" customHeight="1">
      <c r="A169" s="144"/>
      <c r="B169" s="145"/>
      <c r="C169" s="146" t="s">
        <v>720</v>
      </c>
      <c r="D169" s="147"/>
      <c r="E169" s="148"/>
      <c r="F169" s="149">
        <f>SUMPRODUCT(D164:D168,F164:F168)</f>
        <v>0</v>
      </c>
      <c r="G169" s="149">
        <f>SUMPRODUCT(D164:D168,G164:G168)</f>
        <v>0</v>
      </c>
      <c r="H169" s="150">
        <f>SUM(F169,G169)</f>
        <v>0</v>
      </c>
      <c r="I169" s="32"/>
    </row>
    <row r="170" spans="1:9" s="9" customFormat="1" ht="12.75">
      <c r="A170" s="151"/>
      <c r="B170" s="76" t="s">
        <v>593</v>
      </c>
      <c r="C170" s="77" t="s">
        <v>721</v>
      </c>
      <c r="D170" s="78"/>
      <c r="E170" s="148"/>
      <c r="F170" s="80"/>
      <c r="G170" s="80"/>
      <c r="H170" s="152"/>
      <c r="I170" s="32"/>
    </row>
    <row r="171" spans="1:9" s="9" customFormat="1" ht="12.75">
      <c r="A171" s="45"/>
      <c r="B171" s="46">
        <v>1</v>
      </c>
      <c r="C171" s="47" t="s">
        <v>643</v>
      </c>
      <c r="D171" s="24"/>
      <c r="E171" s="24"/>
      <c r="F171" s="48"/>
      <c r="G171" s="48"/>
      <c r="H171" s="49"/>
      <c r="I171" s="32"/>
    </row>
    <row r="172" spans="1:9" s="9" customFormat="1" ht="39.75" customHeight="1">
      <c r="A172" s="52"/>
      <c r="B172" s="86" t="s">
        <v>573</v>
      </c>
      <c r="C172" s="87" t="s">
        <v>34</v>
      </c>
      <c r="D172" s="84">
        <v>2</v>
      </c>
      <c r="E172" s="84" t="s">
        <v>582</v>
      </c>
      <c r="F172" s="64"/>
      <c r="G172" s="64"/>
      <c r="H172" s="156">
        <f>SUM(F172,G172)*D172</f>
        <v>0</v>
      </c>
      <c r="I172" s="32"/>
    </row>
    <row r="173" spans="1:9" s="9" customFormat="1" ht="24.75" customHeight="1">
      <c r="A173" s="52"/>
      <c r="B173" s="86" t="s">
        <v>588</v>
      </c>
      <c r="C173" s="87" t="s">
        <v>35</v>
      </c>
      <c r="D173" s="141">
        <v>2</v>
      </c>
      <c r="E173" s="84" t="s">
        <v>582</v>
      </c>
      <c r="F173" s="44"/>
      <c r="G173" s="44"/>
      <c r="H173" s="157">
        <f>SUM(F173,G173)*D173</f>
        <v>0</v>
      </c>
      <c r="I173" s="32"/>
    </row>
    <row r="174" spans="1:9" s="9" customFormat="1" ht="12.75" customHeight="1">
      <c r="A174" s="52"/>
      <c r="B174" s="86" t="s">
        <v>589</v>
      </c>
      <c r="C174" s="87" t="s">
        <v>977</v>
      </c>
      <c r="D174" s="141">
        <v>35</v>
      </c>
      <c r="E174" s="106" t="s">
        <v>581</v>
      </c>
      <c r="F174" s="44"/>
      <c r="G174" s="44"/>
      <c r="H174" s="158">
        <f>SUM(F174,G174)*D174</f>
        <v>0</v>
      </c>
      <c r="I174" s="32"/>
    </row>
    <row r="175" spans="1:9" s="9" customFormat="1" ht="12" customHeight="1">
      <c r="A175" s="52"/>
      <c r="B175" s="86" t="s">
        <v>590</v>
      </c>
      <c r="C175" s="87" t="s">
        <v>667</v>
      </c>
      <c r="D175" s="84">
        <v>1</v>
      </c>
      <c r="E175" s="84" t="s">
        <v>610</v>
      </c>
      <c r="F175" s="64"/>
      <c r="G175" s="64"/>
      <c r="H175" s="89">
        <f aca="true" t="shared" si="6" ref="H175:H183">SUM(F175,G175)*D175</f>
        <v>0</v>
      </c>
      <c r="I175" s="32"/>
    </row>
    <row r="176" spans="1:9" s="9" customFormat="1" ht="25.5" customHeight="1">
      <c r="A176" s="52"/>
      <c r="B176" s="86" t="s">
        <v>760</v>
      </c>
      <c r="C176" s="87" t="s">
        <v>807</v>
      </c>
      <c r="D176" s="84">
        <v>1</v>
      </c>
      <c r="E176" s="84" t="s">
        <v>582</v>
      </c>
      <c r="F176" s="64"/>
      <c r="G176" s="64"/>
      <c r="H176" s="89">
        <f t="shared" si="6"/>
        <v>0</v>
      </c>
      <c r="I176" s="32"/>
    </row>
    <row r="177" spans="1:9" s="9" customFormat="1" ht="12.75" customHeight="1">
      <c r="A177" s="52"/>
      <c r="B177" s="86" t="s">
        <v>768</v>
      </c>
      <c r="C177" s="87" t="s">
        <v>684</v>
      </c>
      <c r="D177" s="84"/>
      <c r="E177" s="84"/>
      <c r="F177" s="88"/>
      <c r="G177" s="88"/>
      <c r="H177" s="89"/>
      <c r="I177" s="32"/>
    </row>
    <row r="178" spans="1:9" s="9" customFormat="1" ht="12.75" customHeight="1">
      <c r="A178" s="52"/>
      <c r="B178" s="86" t="s">
        <v>443</v>
      </c>
      <c r="C178" s="87" t="s">
        <v>685</v>
      </c>
      <c r="D178" s="159">
        <v>1</v>
      </c>
      <c r="E178" s="159" t="s">
        <v>582</v>
      </c>
      <c r="F178" s="312"/>
      <c r="G178" s="312"/>
      <c r="H178" s="89">
        <f t="shared" si="6"/>
        <v>0</v>
      </c>
      <c r="I178" s="32"/>
    </row>
    <row r="179" spans="1:9" s="9" customFormat="1" ht="12.75" customHeight="1">
      <c r="A179" s="52"/>
      <c r="B179" s="86" t="s">
        <v>442</v>
      </c>
      <c r="C179" s="87" t="s">
        <v>686</v>
      </c>
      <c r="D179" s="159">
        <v>40</v>
      </c>
      <c r="E179" s="159" t="s">
        <v>586</v>
      </c>
      <c r="F179" s="312"/>
      <c r="G179" s="312"/>
      <c r="H179" s="89">
        <f t="shared" si="6"/>
        <v>0</v>
      </c>
      <c r="I179" s="32"/>
    </row>
    <row r="180" spans="1:9" s="3" customFormat="1" ht="12" customHeight="1">
      <c r="A180" s="45"/>
      <c r="B180" s="46" t="s">
        <v>441</v>
      </c>
      <c r="C180" s="47" t="s">
        <v>687</v>
      </c>
      <c r="D180" s="160">
        <v>5</v>
      </c>
      <c r="E180" s="160" t="s">
        <v>586</v>
      </c>
      <c r="F180" s="313"/>
      <c r="G180" s="313"/>
      <c r="H180" s="49">
        <f t="shared" si="6"/>
        <v>0</v>
      </c>
      <c r="I180" s="10"/>
    </row>
    <row r="181" spans="1:9" s="3" customFormat="1" ht="12" customHeight="1">
      <c r="A181" s="45"/>
      <c r="B181" s="46" t="s">
        <v>439</v>
      </c>
      <c r="C181" s="47" t="s">
        <v>688</v>
      </c>
      <c r="D181" s="160">
        <v>6</v>
      </c>
      <c r="E181" s="160" t="s">
        <v>586</v>
      </c>
      <c r="F181" s="313"/>
      <c r="G181" s="313"/>
      <c r="H181" s="49">
        <f t="shared" si="6"/>
        <v>0</v>
      </c>
      <c r="I181" s="10"/>
    </row>
    <row r="182" spans="1:9" s="3" customFormat="1" ht="12.75" customHeight="1">
      <c r="A182" s="45"/>
      <c r="B182" s="46" t="s">
        <v>821</v>
      </c>
      <c r="C182" s="47" t="s">
        <v>689</v>
      </c>
      <c r="D182" s="160">
        <v>3</v>
      </c>
      <c r="E182" s="160" t="s">
        <v>582</v>
      </c>
      <c r="F182" s="313"/>
      <c r="G182" s="313"/>
      <c r="H182" s="49">
        <f t="shared" si="6"/>
        <v>0</v>
      </c>
      <c r="I182" s="10"/>
    </row>
    <row r="183" spans="1:9" s="3" customFormat="1" ht="12.75" customHeight="1">
      <c r="A183" s="45"/>
      <c r="B183" s="46" t="s">
        <v>822</v>
      </c>
      <c r="C183" s="47" t="s">
        <v>690</v>
      </c>
      <c r="D183" s="160">
        <v>50</v>
      </c>
      <c r="E183" s="160" t="s">
        <v>586</v>
      </c>
      <c r="F183" s="313"/>
      <c r="G183" s="313"/>
      <c r="H183" s="49">
        <f t="shared" si="6"/>
        <v>0</v>
      </c>
      <c r="I183" s="10"/>
    </row>
    <row r="184" spans="1:9" s="3" customFormat="1" ht="12.75" customHeight="1">
      <c r="A184" s="45"/>
      <c r="B184" s="46">
        <v>2</v>
      </c>
      <c r="C184" s="47" t="s">
        <v>596</v>
      </c>
      <c r="D184" s="24"/>
      <c r="E184" s="24"/>
      <c r="F184" s="48"/>
      <c r="G184" s="48"/>
      <c r="H184" s="49"/>
      <c r="I184" s="10"/>
    </row>
    <row r="185" spans="1:9" s="3" customFormat="1" ht="37.5" customHeight="1">
      <c r="A185" s="45"/>
      <c r="B185" s="46" t="s">
        <v>587</v>
      </c>
      <c r="C185" s="50" t="s">
        <v>832</v>
      </c>
      <c r="D185" s="24"/>
      <c r="E185" s="24"/>
      <c r="F185" s="48"/>
      <c r="G185" s="48"/>
      <c r="H185" s="49"/>
      <c r="I185" s="10"/>
    </row>
    <row r="186" spans="1:9" s="3" customFormat="1" ht="12.75" customHeight="1">
      <c r="A186" s="52"/>
      <c r="B186" s="46" t="s">
        <v>613</v>
      </c>
      <c r="C186" s="17" t="s">
        <v>833</v>
      </c>
      <c r="D186" s="143">
        <v>2</v>
      </c>
      <c r="E186" s="143" t="s">
        <v>582</v>
      </c>
      <c r="F186" s="314"/>
      <c r="G186" s="314"/>
      <c r="H186" s="49">
        <f aca="true" t="shared" si="7" ref="H186:H192">SUM(F186,G186)*D186</f>
        <v>0</v>
      </c>
      <c r="I186" s="10"/>
    </row>
    <row r="187" spans="1:9" s="3" customFormat="1" ht="12.75" customHeight="1">
      <c r="A187" s="52"/>
      <c r="B187" s="46" t="s">
        <v>614</v>
      </c>
      <c r="C187" s="17" t="s">
        <v>834</v>
      </c>
      <c r="D187" s="24">
        <v>2</v>
      </c>
      <c r="E187" s="24" t="s">
        <v>582</v>
      </c>
      <c r="F187" s="18"/>
      <c r="G187" s="18"/>
      <c r="H187" s="49">
        <f t="shared" si="7"/>
        <v>0</v>
      </c>
      <c r="I187" s="10"/>
    </row>
    <row r="188" spans="1:9" s="3" customFormat="1" ht="12.75" customHeight="1">
      <c r="A188" s="52"/>
      <c r="B188" s="46" t="s">
        <v>615</v>
      </c>
      <c r="C188" s="17" t="s">
        <v>835</v>
      </c>
      <c r="D188" s="24">
        <v>1</v>
      </c>
      <c r="E188" s="24" t="s">
        <v>582</v>
      </c>
      <c r="F188" s="18"/>
      <c r="G188" s="18"/>
      <c r="H188" s="49">
        <f t="shared" si="7"/>
        <v>0</v>
      </c>
      <c r="I188" s="10"/>
    </row>
    <row r="189" spans="1:9" s="3" customFormat="1" ht="12" customHeight="1">
      <c r="A189" s="52"/>
      <c r="B189" s="46" t="s">
        <v>616</v>
      </c>
      <c r="C189" s="17" t="s">
        <v>836</v>
      </c>
      <c r="D189" s="24">
        <v>2</v>
      </c>
      <c r="E189" s="24" t="s">
        <v>582</v>
      </c>
      <c r="F189" s="18"/>
      <c r="G189" s="18"/>
      <c r="H189" s="49">
        <f t="shared" si="7"/>
        <v>0</v>
      </c>
      <c r="I189" s="10"/>
    </row>
    <row r="190" spans="1:9" s="3" customFormat="1" ht="12" customHeight="1">
      <c r="A190" s="52"/>
      <c r="B190" s="46" t="s">
        <v>617</v>
      </c>
      <c r="C190" s="17" t="s">
        <v>837</v>
      </c>
      <c r="D190" s="24">
        <v>2</v>
      </c>
      <c r="E190" s="24" t="s">
        <v>582</v>
      </c>
      <c r="F190" s="18"/>
      <c r="G190" s="18"/>
      <c r="H190" s="49">
        <f t="shared" si="7"/>
        <v>0</v>
      </c>
      <c r="I190" s="10"/>
    </row>
    <row r="191" spans="1:9" s="3" customFormat="1" ht="12.75" customHeight="1">
      <c r="A191" s="52"/>
      <c r="B191" s="46" t="s">
        <v>771</v>
      </c>
      <c r="C191" s="17" t="s">
        <v>838</v>
      </c>
      <c r="D191" s="24">
        <v>1</v>
      </c>
      <c r="E191" s="24" t="s">
        <v>582</v>
      </c>
      <c r="F191" s="18"/>
      <c r="G191" s="18"/>
      <c r="H191" s="49">
        <f t="shared" si="7"/>
        <v>0</v>
      </c>
      <c r="I191" s="10"/>
    </row>
    <row r="192" spans="1:9" s="3" customFormat="1" ht="12.75" customHeight="1">
      <c r="A192" s="52"/>
      <c r="B192" s="46" t="s">
        <v>779</v>
      </c>
      <c r="C192" s="17" t="s">
        <v>839</v>
      </c>
      <c r="D192" s="24">
        <v>1</v>
      </c>
      <c r="E192" s="24" t="s">
        <v>582</v>
      </c>
      <c r="F192" s="314"/>
      <c r="G192" s="314"/>
      <c r="H192" s="49">
        <f t="shared" si="7"/>
        <v>0</v>
      </c>
      <c r="I192" s="10"/>
    </row>
    <row r="193" spans="1:9" s="3" customFormat="1" ht="12" customHeight="1">
      <c r="A193" s="162"/>
      <c r="B193" s="163" t="s">
        <v>623</v>
      </c>
      <c r="C193" s="17" t="s">
        <v>892</v>
      </c>
      <c r="D193" s="143">
        <v>1</v>
      </c>
      <c r="E193" s="143" t="s">
        <v>582</v>
      </c>
      <c r="F193" s="314"/>
      <c r="G193" s="314"/>
      <c r="H193" s="49">
        <f aca="true" t="shared" si="8" ref="H193:H219">SUM(F193,G193)*D193</f>
        <v>0</v>
      </c>
      <c r="I193" s="10"/>
    </row>
    <row r="194" spans="1:9" s="3" customFormat="1" ht="37.5" customHeight="1">
      <c r="A194" s="45"/>
      <c r="B194" s="46" t="s">
        <v>591</v>
      </c>
      <c r="C194" s="47" t="s">
        <v>840</v>
      </c>
      <c r="D194" s="24"/>
      <c r="E194" s="24"/>
      <c r="F194" s="48"/>
      <c r="G194" s="48"/>
      <c r="H194" s="49"/>
      <c r="I194" s="10"/>
    </row>
    <row r="195" spans="1:9" s="3" customFormat="1" ht="12.75" customHeight="1">
      <c r="A195" s="52"/>
      <c r="B195" s="46" t="s">
        <v>618</v>
      </c>
      <c r="C195" s="17" t="s">
        <v>841</v>
      </c>
      <c r="D195" s="24">
        <v>1</v>
      </c>
      <c r="E195" s="24" t="s">
        <v>582</v>
      </c>
      <c r="F195" s="314"/>
      <c r="G195" s="314"/>
      <c r="H195" s="49">
        <f aca="true" t="shared" si="9" ref="H195:H201">SUM(F195,G195)*D195</f>
        <v>0</v>
      </c>
      <c r="I195" s="10"/>
    </row>
    <row r="196" spans="1:9" s="3" customFormat="1" ht="12.75" customHeight="1">
      <c r="A196" s="52"/>
      <c r="B196" s="46" t="s">
        <v>619</v>
      </c>
      <c r="C196" s="17" t="s">
        <v>842</v>
      </c>
      <c r="D196" s="24">
        <v>1</v>
      </c>
      <c r="E196" s="24" t="s">
        <v>582</v>
      </c>
      <c r="F196" s="314"/>
      <c r="G196" s="314"/>
      <c r="H196" s="49">
        <f t="shared" si="9"/>
        <v>0</v>
      </c>
      <c r="I196" s="10"/>
    </row>
    <row r="197" spans="1:9" s="3" customFormat="1" ht="12.75" customHeight="1">
      <c r="A197" s="52"/>
      <c r="B197" s="46" t="s">
        <v>620</v>
      </c>
      <c r="C197" s="17" t="s">
        <v>843</v>
      </c>
      <c r="D197" s="24">
        <v>1</v>
      </c>
      <c r="E197" s="24" t="s">
        <v>582</v>
      </c>
      <c r="F197" s="314"/>
      <c r="G197" s="314"/>
      <c r="H197" s="49">
        <f t="shared" si="9"/>
        <v>0</v>
      </c>
      <c r="I197" s="10"/>
    </row>
    <row r="198" spans="1:9" s="3" customFormat="1" ht="12.75" customHeight="1">
      <c r="A198" s="52"/>
      <c r="B198" s="46" t="s">
        <v>621</v>
      </c>
      <c r="C198" s="17" t="s">
        <v>844</v>
      </c>
      <c r="D198" s="24">
        <v>1</v>
      </c>
      <c r="E198" s="24" t="s">
        <v>582</v>
      </c>
      <c r="F198" s="314"/>
      <c r="G198" s="314"/>
      <c r="H198" s="49">
        <f t="shared" si="9"/>
        <v>0</v>
      </c>
      <c r="I198" s="10"/>
    </row>
    <row r="199" spans="1:9" s="3" customFormat="1" ht="12.75" customHeight="1">
      <c r="A199" s="52"/>
      <c r="B199" s="46" t="s">
        <v>622</v>
      </c>
      <c r="C199" s="17" t="s">
        <v>846</v>
      </c>
      <c r="D199" s="24">
        <v>1</v>
      </c>
      <c r="E199" s="24" t="s">
        <v>582</v>
      </c>
      <c r="F199" s="314"/>
      <c r="G199" s="314"/>
      <c r="H199" s="49">
        <f t="shared" si="9"/>
        <v>0</v>
      </c>
      <c r="I199" s="10"/>
    </row>
    <row r="200" spans="1:9" s="3" customFormat="1" ht="12" customHeight="1">
      <c r="A200" s="52"/>
      <c r="B200" s="46" t="s">
        <v>623</v>
      </c>
      <c r="C200" s="17" t="s">
        <v>848</v>
      </c>
      <c r="D200" s="24">
        <v>1</v>
      </c>
      <c r="E200" s="24" t="s">
        <v>582</v>
      </c>
      <c r="F200" s="314"/>
      <c r="G200" s="314"/>
      <c r="H200" s="49">
        <f t="shared" si="9"/>
        <v>0</v>
      </c>
      <c r="I200" s="10"/>
    </row>
    <row r="201" spans="1:9" s="3" customFormat="1" ht="13.5" customHeight="1">
      <c r="A201" s="52"/>
      <c r="B201" s="46" t="s">
        <v>624</v>
      </c>
      <c r="C201" s="17" t="s">
        <v>849</v>
      </c>
      <c r="D201" s="24">
        <v>1</v>
      </c>
      <c r="E201" s="24" t="s">
        <v>582</v>
      </c>
      <c r="F201" s="314"/>
      <c r="G201" s="314"/>
      <c r="H201" s="49">
        <f t="shared" si="9"/>
        <v>0</v>
      </c>
      <c r="I201" s="10"/>
    </row>
    <row r="202" spans="1:9" s="3" customFormat="1" ht="12.75" customHeight="1">
      <c r="A202" s="52"/>
      <c r="B202" s="46" t="s">
        <v>625</v>
      </c>
      <c r="C202" s="17" t="s">
        <v>850</v>
      </c>
      <c r="D202" s="24">
        <v>1</v>
      </c>
      <c r="E202" s="24" t="s">
        <v>582</v>
      </c>
      <c r="F202" s="18"/>
      <c r="G202" s="18"/>
      <c r="H202" s="49">
        <f t="shared" si="8"/>
        <v>0</v>
      </c>
      <c r="I202" s="10"/>
    </row>
    <row r="203" spans="1:9" s="3" customFormat="1" ht="12.75" customHeight="1">
      <c r="A203" s="52"/>
      <c r="B203" s="46" t="s">
        <v>626</v>
      </c>
      <c r="C203" s="17" t="s">
        <v>851</v>
      </c>
      <c r="D203" s="24">
        <v>1</v>
      </c>
      <c r="E203" s="24" t="s">
        <v>582</v>
      </c>
      <c r="F203" s="18"/>
      <c r="G203" s="18"/>
      <c r="H203" s="49">
        <f t="shared" si="8"/>
        <v>0</v>
      </c>
      <c r="I203" s="10"/>
    </row>
    <row r="204" spans="1:9" s="3" customFormat="1" ht="12" customHeight="1">
      <c r="A204" s="52"/>
      <c r="B204" s="46" t="s">
        <v>627</v>
      </c>
      <c r="C204" s="17" t="s">
        <v>852</v>
      </c>
      <c r="D204" s="24">
        <v>1</v>
      </c>
      <c r="E204" s="24" t="s">
        <v>582</v>
      </c>
      <c r="F204" s="18"/>
      <c r="G204" s="18"/>
      <c r="H204" s="49">
        <f t="shared" si="8"/>
        <v>0</v>
      </c>
      <c r="I204" s="10"/>
    </row>
    <row r="205" spans="1:9" s="3" customFormat="1" ht="25.5">
      <c r="A205" s="45"/>
      <c r="B205" s="46" t="s">
        <v>595</v>
      </c>
      <c r="C205" s="47" t="s">
        <v>853</v>
      </c>
      <c r="D205" s="24"/>
      <c r="E205" s="24"/>
      <c r="F205" s="48"/>
      <c r="G205" s="48"/>
      <c r="H205" s="49"/>
      <c r="I205" s="10"/>
    </row>
    <row r="206" spans="1:9" s="3" customFormat="1" ht="12.75">
      <c r="A206" s="52"/>
      <c r="B206" s="46" t="s">
        <v>723</v>
      </c>
      <c r="C206" s="17" t="s">
        <v>854</v>
      </c>
      <c r="D206" s="24">
        <v>1</v>
      </c>
      <c r="E206" s="24" t="s">
        <v>582</v>
      </c>
      <c r="F206" s="314"/>
      <c r="G206" s="314"/>
      <c r="H206" s="49">
        <f t="shared" si="8"/>
        <v>0</v>
      </c>
      <c r="I206" s="10"/>
    </row>
    <row r="207" spans="1:9" s="3" customFormat="1" ht="12.75" customHeight="1">
      <c r="A207" s="52"/>
      <c r="B207" s="46" t="s">
        <v>724</v>
      </c>
      <c r="C207" s="17" t="s">
        <v>855</v>
      </c>
      <c r="D207" s="24">
        <v>1</v>
      </c>
      <c r="E207" s="24" t="s">
        <v>582</v>
      </c>
      <c r="F207" s="314"/>
      <c r="G207" s="314"/>
      <c r="H207" s="49">
        <f t="shared" si="8"/>
        <v>0</v>
      </c>
      <c r="I207" s="10"/>
    </row>
    <row r="208" spans="1:9" s="3" customFormat="1" ht="12.75" customHeight="1">
      <c r="A208" s="162"/>
      <c r="B208" s="163" t="s">
        <v>714</v>
      </c>
      <c r="C208" s="17" t="s">
        <v>875</v>
      </c>
      <c r="D208" s="143">
        <v>2</v>
      </c>
      <c r="E208" s="143" t="s">
        <v>582</v>
      </c>
      <c r="F208" s="314"/>
      <c r="G208" s="314"/>
      <c r="H208" s="49">
        <f t="shared" si="8"/>
        <v>0</v>
      </c>
      <c r="I208" s="10"/>
    </row>
    <row r="209" spans="1:9" s="3" customFormat="1" ht="12.75" customHeight="1">
      <c r="A209" s="162"/>
      <c r="B209" s="163" t="s">
        <v>21</v>
      </c>
      <c r="C209" s="17" t="s">
        <v>876</v>
      </c>
      <c r="D209" s="143">
        <v>2</v>
      </c>
      <c r="E209" s="143" t="s">
        <v>582</v>
      </c>
      <c r="F209" s="314"/>
      <c r="G209" s="314"/>
      <c r="H209" s="49">
        <f t="shared" si="8"/>
        <v>0</v>
      </c>
      <c r="I209" s="10"/>
    </row>
    <row r="210" spans="1:9" s="3" customFormat="1" ht="12.75" customHeight="1">
      <c r="A210" s="162"/>
      <c r="B210" s="163" t="s">
        <v>22</v>
      </c>
      <c r="C210" s="17" t="s">
        <v>877</v>
      </c>
      <c r="D210" s="143">
        <v>1</v>
      </c>
      <c r="E210" s="143" t="s">
        <v>582</v>
      </c>
      <c r="F210" s="314"/>
      <c r="G210" s="314"/>
      <c r="H210" s="49">
        <f>SUM(F210,G210)*D210</f>
        <v>0</v>
      </c>
      <c r="I210" s="10"/>
    </row>
    <row r="211" spans="1:9" s="3" customFormat="1" ht="37.5" customHeight="1">
      <c r="A211" s="52"/>
      <c r="B211" s="46" t="s">
        <v>662</v>
      </c>
      <c r="C211" s="51" t="s">
        <v>856</v>
      </c>
      <c r="D211" s="24"/>
      <c r="E211" s="24"/>
      <c r="F211" s="48"/>
      <c r="G211" s="48"/>
      <c r="H211" s="49"/>
      <c r="I211" s="10"/>
    </row>
    <row r="212" spans="1:9" s="3" customFormat="1" ht="12.75" customHeight="1">
      <c r="A212" s="52"/>
      <c r="B212" s="46" t="s">
        <v>180</v>
      </c>
      <c r="C212" s="17" t="s">
        <v>857</v>
      </c>
      <c r="D212" s="24">
        <v>12</v>
      </c>
      <c r="E212" s="24" t="s">
        <v>582</v>
      </c>
      <c r="F212" s="314"/>
      <c r="G212" s="314"/>
      <c r="H212" s="49">
        <f t="shared" si="8"/>
        <v>0</v>
      </c>
      <c r="I212" s="10"/>
    </row>
    <row r="213" spans="1:9" s="9" customFormat="1" ht="12.75" customHeight="1">
      <c r="A213" s="52"/>
      <c r="B213" s="46" t="s">
        <v>181</v>
      </c>
      <c r="C213" s="17" t="s">
        <v>858</v>
      </c>
      <c r="D213" s="24">
        <v>1</v>
      </c>
      <c r="E213" s="24" t="s">
        <v>582</v>
      </c>
      <c r="F213" s="314"/>
      <c r="G213" s="314"/>
      <c r="H213" s="49">
        <f t="shared" si="8"/>
        <v>0</v>
      </c>
      <c r="I213" s="32"/>
    </row>
    <row r="214" spans="1:9" s="9" customFormat="1" ht="15" customHeight="1">
      <c r="A214" s="52"/>
      <c r="B214" s="46" t="s">
        <v>182</v>
      </c>
      <c r="C214" s="17" t="s">
        <v>859</v>
      </c>
      <c r="D214" s="24">
        <v>1</v>
      </c>
      <c r="E214" s="24" t="s">
        <v>582</v>
      </c>
      <c r="F214" s="18"/>
      <c r="G214" s="18"/>
      <c r="H214" s="49">
        <f t="shared" si="8"/>
        <v>0</v>
      </c>
      <c r="I214" s="32"/>
    </row>
    <row r="215" spans="1:9" s="9" customFormat="1" ht="12.75" customHeight="1">
      <c r="A215" s="52"/>
      <c r="B215" s="46" t="s">
        <v>866</v>
      </c>
      <c r="C215" s="17" t="s">
        <v>860</v>
      </c>
      <c r="D215" s="24">
        <v>1</v>
      </c>
      <c r="E215" s="24" t="s">
        <v>582</v>
      </c>
      <c r="F215" s="18"/>
      <c r="G215" s="18"/>
      <c r="H215" s="49">
        <f t="shared" si="8"/>
        <v>0</v>
      </c>
      <c r="I215" s="32"/>
    </row>
    <row r="216" spans="1:9" s="3" customFormat="1" ht="12.75">
      <c r="A216" s="52"/>
      <c r="B216" s="46" t="s">
        <v>867</v>
      </c>
      <c r="C216" s="17" t="s">
        <v>861</v>
      </c>
      <c r="D216" s="24">
        <v>2</v>
      </c>
      <c r="E216" s="24" t="s">
        <v>582</v>
      </c>
      <c r="F216" s="18"/>
      <c r="G216" s="18"/>
      <c r="H216" s="49">
        <f t="shared" si="8"/>
        <v>0</v>
      </c>
      <c r="I216" s="10"/>
    </row>
    <row r="217" spans="1:9" s="3" customFormat="1" ht="14.25" customHeight="1">
      <c r="A217" s="52"/>
      <c r="B217" s="46" t="s">
        <v>868</v>
      </c>
      <c r="C217" s="17" t="s">
        <v>862</v>
      </c>
      <c r="D217" s="24">
        <v>2</v>
      </c>
      <c r="E217" s="24" t="s">
        <v>582</v>
      </c>
      <c r="F217" s="18"/>
      <c r="G217" s="18"/>
      <c r="H217" s="49">
        <f t="shared" si="8"/>
        <v>0</v>
      </c>
      <c r="I217" s="10"/>
    </row>
    <row r="218" spans="1:9" s="3" customFormat="1" ht="12.75" customHeight="1">
      <c r="A218" s="52"/>
      <c r="B218" s="46" t="s">
        <v>869</v>
      </c>
      <c r="C218" s="17" t="s">
        <v>863</v>
      </c>
      <c r="D218" s="24">
        <v>2</v>
      </c>
      <c r="E218" s="24" t="s">
        <v>582</v>
      </c>
      <c r="F218" s="314"/>
      <c r="G218" s="314"/>
      <c r="H218" s="49">
        <f t="shared" si="8"/>
        <v>0</v>
      </c>
      <c r="I218" s="10"/>
    </row>
    <row r="219" spans="1:9" s="3" customFormat="1" ht="12.75" customHeight="1">
      <c r="A219" s="52"/>
      <c r="B219" s="46" t="s">
        <v>870</v>
      </c>
      <c r="C219" s="17" t="s">
        <v>864</v>
      </c>
      <c r="D219" s="24">
        <v>2</v>
      </c>
      <c r="E219" s="24" t="s">
        <v>582</v>
      </c>
      <c r="F219" s="314"/>
      <c r="G219" s="314"/>
      <c r="H219" s="49">
        <f t="shared" si="8"/>
        <v>0</v>
      </c>
      <c r="I219" s="10"/>
    </row>
    <row r="220" spans="1:9" s="3" customFormat="1" ht="13.5" customHeight="1">
      <c r="A220" s="162"/>
      <c r="B220" s="46" t="s">
        <v>695</v>
      </c>
      <c r="C220" s="17" t="s">
        <v>871</v>
      </c>
      <c r="D220" s="143"/>
      <c r="E220" s="143"/>
      <c r="F220" s="161"/>
      <c r="G220" s="161"/>
      <c r="H220" s="49"/>
      <c r="I220" s="10"/>
    </row>
    <row r="221" spans="1:9" s="3" customFormat="1" ht="29.25" customHeight="1">
      <c r="A221" s="162"/>
      <c r="B221" s="86" t="s">
        <v>38</v>
      </c>
      <c r="C221" s="63" t="s">
        <v>769</v>
      </c>
      <c r="D221" s="84">
        <v>6</v>
      </c>
      <c r="E221" s="164" t="s">
        <v>582</v>
      </c>
      <c r="F221" s="315"/>
      <c r="G221" s="315"/>
      <c r="H221" s="89">
        <f>SUM(F221,G221)*D221</f>
        <v>0</v>
      </c>
      <c r="I221" s="10"/>
    </row>
    <row r="222" spans="1:9" s="3" customFormat="1" ht="30" customHeight="1">
      <c r="A222" s="162"/>
      <c r="B222" s="86" t="s">
        <v>39</v>
      </c>
      <c r="C222" s="63" t="s">
        <v>770</v>
      </c>
      <c r="D222" s="84">
        <v>8</v>
      </c>
      <c r="E222" s="164" t="s">
        <v>582</v>
      </c>
      <c r="F222" s="315"/>
      <c r="G222" s="315"/>
      <c r="H222" s="89">
        <f>SUM(F222,G222)*D222</f>
        <v>0</v>
      </c>
      <c r="I222" s="10"/>
    </row>
    <row r="223" spans="1:9" s="3" customFormat="1" ht="15.75" customHeight="1">
      <c r="A223" s="144"/>
      <c r="B223" s="145"/>
      <c r="C223" s="146" t="s">
        <v>722</v>
      </c>
      <c r="D223" s="147"/>
      <c r="E223" s="148"/>
      <c r="F223" s="149">
        <f>SUMPRODUCT(D172:D222,F172:F222)</f>
        <v>0</v>
      </c>
      <c r="G223" s="149">
        <f>SUMPRODUCT(D172:D222,G172:G222)</f>
        <v>0</v>
      </c>
      <c r="H223" s="150">
        <f>SUM(F223,G223)</f>
        <v>0</v>
      </c>
      <c r="I223" s="10"/>
    </row>
    <row r="224" spans="1:9" s="3" customFormat="1" ht="12" customHeight="1">
      <c r="A224" s="151"/>
      <c r="B224" s="76" t="s">
        <v>644</v>
      </c>
      <c r="C224" s="77" t="s">
        <v>645</v>
      </c>
      <c r="D224" s="78"/>
      <c r="E224" s="148"/>
      <c r="F224" s="80"/>
      <c r="G224" s="80"/>
      <c r="H224" s="152"/>
      <c r="I224" s="10"/>
    </row>
    <row r="225" spans="1:9" s="3" customFormat="1" ht="13.5" customHeight="1">
      <c r="A225" s="133"/>
      <c r="B225" s="131">
        <v>1</v>
      </c>
      <c r="C225" s="47" t="s">
        <v>565</v>
      </c>
      <c r="D225" s="92"/>
      <c r="E225" s="92"/>
      <c r="F225" s="165"/>
      <c r="G225" s="165"/>
      <c r="H225" s="166"/>
      <c r="I225" s="10"/>
    </row>
    <row r="226" spans="1:9" s="3" customFormat="1" ht="13.5" customHeight="1">
      <c r="A226" s="45"/>
      <c r="B226" s="46" t="s">
        <v>573</v>
      </c>
      <c r="C226" s="17" t="s">
        <v>691</v>
      </c>
      <c r="D226" s="24"/>
      <c r="E226" s="24"/>
      <c r="F226" s="48"/>
      <c r="G226" s="48"/>
      <c r="H226" s="49"/>
      <c r="I226" s="10"/>
    </row>
    <row r="227" spans="1:9" s="3" customFormat="1" ht="39" customHeight="1">
      <c r="A227" s="45"/>
      <c r="B227" s="46" t="s">
        <v>646</v>
      </c>
      <c r="C227" s="167" t="s">
        <v>879</v>
      </c>
      <c r="D227" s="24">
        <v>23</v>
      </c>
      <c r="E227" s="24" t="s">
        <v>582</v>
      </c>
      <c r="F227" s="18"/>
      <c r="G227" s="18"/>
      <c r="H227" s="89">
        <f>SUM(F227,G227)*D227</f>
        <v>0</v>
      </c>
      <c r="I227" s="10"/>
    </row>
    <row r="228" spans="1:9" s="3" customFormat="1" ht="18" customHeight="1">
      <c r="A228" s="45"/>
      <c r="B228" s="46" t="s">
        <v>588</v>
      </c>
      <c r="C228" s="17" t="s">
        <v>891</v>
      </c>
      <c r="D228" s="24"/>
      <c r="E228" s="24"/>
      <c r="F228" s="48"/>
      <c r="G228" s="48"/>
      <c r="H228" s="49"/>
      <c r="I228" s="10"/>
    </row>
    <row r="229" spans="1:9" s="3" customFormat="1" ht="39" customHeight="1">
      <c r="A229" s="45"/>
      <c r="B229" s="46" t="s">
        <v>665</v>
      </c>
      <c r="C229" s="167" t="s">
        <v>888</v>
      </c>
      <c r="D229" s="24">
        <v>2</v>
      </c>
      <c r="E229" s="24" t="s">
        <v>581</v>
      </c>
      <c r="F229" s="18"/>
      <c r="G229" s="18"/>
      <c r="H229" s="89">
        <f aca="true" t="shared" si="10" ref="H229:H234">SUM(F229,G229)*D229</f>
        <v>0</v>
      </c>
      <c r="I229" s="10"/>
    </row>
    <row r="230" spans="1:9" s="3" customFormat="1" ht="42.75" customHeight="1">
      <c r="A230" s="45"/>
      <c r="B230" s="46" t="s">
        <v>666</v>
      </c>
      <c r="C230" s="167" t="s">
        <v>889</v>
      </c>
      <c r="D230" s="24">
        <v>10</v>
      </c>
      <c r="E230" s="24" t="s">
        <v>581</v>
      </c>
      <c r="F230" s="18"/>
      <c r="G230" s="18"/>
      <c r="H230" s="89">
        <f t="shared" si="10"/>
        <v>0</v>
      </c>
      <c r="I230" s="10"/>
    </row>
    <row r="231" spans="1:9" s="3" customFormat="1" ht="39" customHeight="1">
      <c r="A231" s="45"/>
      <c r="B231" s="46" t="s">
        <v>729</v>
      </c>
      <c r="C231" s="167" t="s">
        <v>890</v>
      </c>
      <c r="D231" s="24">
        <v>24</v>
      </c>
      <c r="E231" s="24" t="s">
        <v>581</v>
      </c>
      <c r="F231" s="18"/>
      <c r="G231" s="18"/>
      <c r="H231" s="89">
        <f t="shared" si="10"/>
        <v>0</v>
      </c>
      <c r="I231" s="10"/>
    </row>
    <row r="232" spans="1:9" s="3" customFormat="1" ht="26.25" customHeight="1">
      <c r="A232" s="54"/>
      <c r="B232" s="46" t="s">
        <v>177</v>
      </c>
      <c r="C232" s="17" t="s">
        <v>887</v>
      </c>
      <c r="D232" s="24">
        <v>2</v>
      </c>
      <c r="E232" s="24" t="s">
        <v>582</v>
      </c>
      <c r="F232" s="18"/>
      <c r="G232" s="18"/>
      <c r="H232" s="89">
        <f t="shared" si="10"/>
        <v>0</v>
      </c>
      <c r="I232" s="10"/>
    </row>
    <row r="233" spans="1:9" s="3" customFormat="1" ht="12.75" customHeight="1">
      <c r="A233" s="54"/>
      <c r="B233" s="46" t="s">
        <v>845</v>
      </c>
      <c r="C233" s="17" t="s">
        <v>830</v>
      </c>
      <c r="D233" s="24">
        <v>63</v>
      </c>
      <c r="E233" s="24" t="s">
        <v>581</v>
      </c>
      <c r="F233" s="18"/>
      <c r="G233" s="18"/>
      <c r="H233" s="49">
        <f t="shared" si="10"/>
        <v>0</v>
      </c>
      <c r="I233" s="10"/>
    </row>
    <row r="234" spans="1:9" s="3" customFormat="1" ht="12.75" customHeight="1">
      <c r="A234" s="54"/>
      <c r="B234" s="46" t="s">
        <v>847</v>
      </c>
      <c r="C234" s="17" t="s">
        <v>831</v>
      </c>
      <c r="D234" s="24">
        <v>63</v>
      </c>
      <c r="E234" s="24" t="s">
        <v>581</v>
      </c>
      <c r="F234" s="18"/>
      <c r="G234" s="18"/>
      <c r="H234" s="49">
        <f t="shared" si="10"/>
        <v>0</v>
      </c>
      <c r="I234" s="10"/>
    </row>
    <row r="235" spans="1:9" s="3" customFormat="1" ht="12.75" customHeight="1">
      <c r="A235" s="45"/>
      <c r="B235" s="131" t="s">
        <v>589</v>
      </c>
      <c r="C235" s="47" t="s">
        <v>946</v>
      </c>
      <c r="D235" s="92"/>
      <c r="E235" s="92"/>
      <c r="F235" s="168"/>
      <c r="G235" s="168"/>
      <c r="H235" s="96"/>
      <c r="I235" s="10"/>
    </row>
    <row r="236" spans="1:9" s="3" customFormat="1" ht="12.75" customHeight="1">
      <c r="A236" s="45"/>
      <c r="B236" s="131" t="s">
        <v>710</v>
      </c>
      <c r="C236" s="130" t="s">
        <v>53</v>
      </c>
      <c r="D236" s="92">
        <f>7+8.5</f>
        <v>15.5</v>
      </c>
      <c r="E236" s="92" t="s">
        <v>581</v>
      </c>
      <c r="F236" s="301"/>
      <c r="G236" s="301"/>
      <c r="H236" s="96">
        <f>SUM(F236,G236)*D236</f>
        <v>0</v>
      </c>
      <c r="I236" s="10"/>
    </row>
    <row r="237" spans="1:9" s="3" customFormat="1" ht="12.75" customHeight="1">
      <c r="A237" s="45"/>
      <c r="B237" s="131" t="s">
        <v>711</v>
      </c>
      <c r="C237" s="130" t="s">
        <v>54</v>
      </c>
      <c r="D237" s="92">
        <v>8</v>
      </c>
      <c r="E237" s="93" t="s">
        <v>610</v>
      </c>
      <c r="F237" s="301"/>
      <c r="G237" s="301"/>
      <c r="H237" s="96">
        <f>SUM(F237,G237)*D237</f>
        <v>0</v>
      </c>
      <c r="I237" s="10"/>
    </row>
    <row r="238" spans="1:9" s="3" customFormat="1" ht="12.75" customHeight="1">
      <c r="A238" s="45"/>
      <c r="B238" s="46">
        <v>2</v>
      </c>
      <c r="C238" s="17" t="s">
        <v>727</v>
      </c>
      <c r="D238" s="24"/>
      <c r="E238" s="24"/>
      <c r="F238" s="48"/>
      <c r="G238" s="48"/>
      <c r="H238" s="49"/>
      <c r="I238" s="10"/>
    </row>
    <row r="239" spans="1:9" s="3" customFormat="1" ht="12.75" customHeight="1">
      <c r="A239" s="45"/>
      <c r="B239" s="46" t="s">
        <v>587</v>
      </c>
      <c r="C239" s="17" t="s">
        <v>712</v>
      </c>
      <c r="D239" s="24"/>
      <c r="E239" s="24"/>
      <c r="F239" s="48"/>
      <c r="G239" s="48"/>
      <c r="H239" s="49"/>
      <c r="I239" s="10"/>
    </row>
    <row r="240" spans="1:9" s="3" customFormat="1" ht="12.75" customHeight="1">
      <c r="A240" s="45"/>
      <c r="B240" s="46" t="s">
        <v>613</v>
      </c>
      <c r="C240" s="95" t="s">
        <v>564</v>
      </c>
      <c r="D240" s="92">
        <v>1</v>
      </c>
      <c r="E240" s="92" t="s">
        <v>628</v>
      </c>
      <c r="F240" s="36"/>
      <c r="G240" s="36"/>
      <c r="H240" s="49">
        <f>SUM(F240,G240)*D240</f>
        <v>0</v>
      </c>
      <c r="I240" s="10"/>
    </row>
    <row r="241" spans="1:9" s="3" customFormat="1" ht="15" customHeight="1">
      <c r="A241" s="45"/>
      <c r="B241" s="46" t="s">
        <v>614</v>
      </c>
      <c r="C241" s="17" t="s">
        <v>756</v>
      </c>
      <c r="D241" s="24">
        <v>1</v>
      </c>
      <c r="E241" s="24" t="s">
        <v>628</v>
      </c>
      <c r="F241" s="18"/>
      <c r="G241" s="18"/>
      <c r="H241" s="49">
        <f>SUM(F241,G241)*D241</f>
        <v>0</v>
      </c>
      <c r="I241" s="10"/>
    </row>
    <row r="242" spans="1:9" s="3" customFormat="1" ht="12.75" customHeight="1">
      <c r="A242" s="45"/>
      <c r="B242" s="46" t="s">
        <v>615</v>
      </c>
      <c r="C242" s="17" t="s">
        <v>978</v>
      </c>
      <c r="D242" s="24">
        <v>1</v>
      </c>
      <c r="E242" s="24" t="s">
        <v>628</v>
      </c>
      <c r="F242" s="18"/>
      <c r="G242" s="18"/>
      <c r="H242" s="49">
        <f>SUM(F242,G242)*D242</f>
        <v>0</v>
      </c>
      <c r="I242" s="10"/>
    </row>
    <row r="243" spans="1:9" s="3" customFormat="1" ht="12.75" customHeight="1">
      <c r="A243" s="45"/>
      <c r="B243" s="46" t="s">
        <v>616</v>
      </c>
      <c r="C243" s="17" t="s">
        <v>979</v>
      </c>
      <c r="D243" s="24">
        <v>1</v>
      </c>
      <c r="E243" s="24" t="s">
        <v>628</v>
      </c>
      <c r="F243" s="18"/>
      <c r="G243" s="18"/>
      <c r="H243" s="49">
        <f>SUM(F243,G243)*D243</f>
        <v>0</v>
      </c>
      <c r="I243" s="10"/>
    </row>
    <row r="244" spans="1:9" s="3" customFormat="1" ht="14.25" customHeight="1">
      <c r="A244" s="45"/>
      <c r="B244" s="46" t="s">
        <v>591</v>
      </c>
      <c r="C244" s="17" t="s">
        <v>865</v>
      </c>
      <c r="D244" s="24"/>
      <c r="E244" s="24"/>
      <c r="F244" s="48"/>
      <c r="G244" s="48"/>
      <c r="H244" s="49"/>
      <c r="I244" s="10"/>
    </row>
    <row r="245" spans="1:9" s="3" customFormat="1" ht="38.25" customHeight="1">
      <c r="A245" s="45"/>
      <c r="B245" s="46" t="s">
        <v>618</v>
      </c>
      <c r="C245" s="17" t="s">
        <v>895</v>
      </c>
      <c r="D245" s="24">
        <v>1</v>
      </c>
      <c r="E245" s="143" t="s">
        <v>582</v>
      </c>
      <c r="F245" s="18"/>
      <c r="G245" s="18"/>
      <c r="H245" s="49">
        <f>SUM(F245,G245)*D245</f>
        <v>0</v>
      </c>
      <c r="I245" s="10"/>
    </row>
    <row r="246" spans="1:9" s="3" customFormat="1" ht="12.75" customHeight="1">
      <c r="A246" s="162"/>
      <c r="B246" s="86" t="s">
        <v>619</v>
      </c>
      <c r="C246" s="63" t="s">
        <v>88</v>
      </c>
      <c r="D246" s="84"/>
      <c r="E246" s="84"/>
      <c r="F246" s="88"/>
      <c r="G246" s="88"/>
      <c r="H246" s="89"/>
      <c r="I246" s="10"/>
    </row>
    <row r="247" spans="1:9" s="3" customFormat="1" ht="12" customHeight="1">
      <c r="A247" s="162"/>
      <c r="B247" s="86" t="s">
        <v>872</v>
      </c>
      <c r="C247" s="63" t="s">
        <v>725</v>
      </c>
      <c r="D247" s="84">
        <v>1</v>
      </c>
      <c r="E247" s="169" t="s">
        <v>582</v>
      </c>
      <c r="F247" s="64"/>
      <c r="G247" s="64"/>
      <c r="H247" s="89">
        <f>SUM(F247,G247)*D247</f>
        <v>0</v>
      </c>
      <c r="I247" s="10"/>
    </row>
    <row r="248" spans="1:9" s="3" customFormat="1" ht="15.75" customHeight="1">
      <c r="A248" s="162"/>
      <c r="B248" s="86" t="s">
        <v>873</v>
      </c>
      <c r="C248" s="63" t="s">
        <v>726</v>
      </c>
      <c r="D248" s="84">
        <v>1</v>
      </c>
      <c r="E248" s="84" t="s">
        <v>582</v>
      </c>
      <c r="F248" s="64"/>
      <c r="G248" s="64"/>
      <c r="H248" s="89">
        <f>SUM(F248,G248)*D248</f>
        <v>0</v>
      </c>
      <c r="I248" s="10"/>
    </row>
    <row r="249" spans="1:9" s="3" customFormat="1" ht="12" customHeight="1">
      <c r="A249" s="162"/>
      <c r="B249" s="86" t="s">
        <v>874</v>
      </c>
      <c r="C249" s="63" t="s">
        <v>878</v>
      </c>
      <c r="D249" s="84">
        <v>1</v>
      </c>
      <c r="E249" s="84" t="s">
        <v>628</v>
      </c>
      <c r="F249" s="64"/>
      <c r="G249" s="64"/>
      <c r="H249" s="89">
        <f>SUM(F249,G249)*D249</f>
        <v>0</v>
      </c>
      <c r="I249" s="10"/>
    </row>
    <row r="250" spans="1:9" s="3" customFormat="1" ht="12.75">
      <c r="A250" s="162"/>
      <c r="B250" s="86" t="s">
        <v>620</v>
      </c>
      <c r="C250" s="63" t="s">
        <v>897</v>
      </c>
      <c r="D250" s="84">
        <v>4</v>
      </c>
      <c r="E250" s="84" t="s">
        <v>582</v>
      </c>
      <c r="F250" s="64"/>
      <c r="G250" s="88" t="s">
        <v>594</v>
      </c>
      <c r="H250" s="89">
        <f>SUM(F250,G250)*D250</f>
        <v>0</v>
      </c>
      <c r="I250" s="10"/>
    </row>
    <row r="251" spans="1:9" s="3" customFormat="1" ht="12.75">
      <c r="A251" s="162"/>
      <c r="B251" s="86" t="s">
        <v>621</v>
      </c>
      <c r="C251" s="63" t="s">
        <v>896</v>
      </c>
      <c r="D251" s="84">
        <v>1</v>
      </c>
      <c r="E251" s="84" t="s">
        <v>582</v>
      </c>
      <c r="F251" s="64"/>
      <c r="G251" s="88" t="s">
        <v>594</v>
      </c>
      <c r="H251" s="89">
        <f>SUM(F251,G251)*D251</f>
        <v>0</v>
      </c>
      <c r="I251" s="10"/>
    </row>
    <row r="252" spans="1:9" s="3" customFormat="1" ht="15" customHeight="1">
      <c r="A252" s="65"/>
      <c r="B252" s="86">
        <v>3</v>
      </c>
      <c r="C252" s="63" t="s">
        <v>570</v>
      </c>
      <c r="D252" s="84"/>
      <c r="E252" s="84"/>
      <c r="F252" s="88"/>
      <c r="G252" s="88"/>
      <c r="H252" s="89"/>
      <c r="I252" s="10"/>
    </row>
    <row r="253" spans="1:9" s="3" customFormat="1" ht="12.75" customHeight="1">
      <c r="A253" s="19"/>
      <c r="B253" s="46" t="s">
        <v>599</v>
      </c>
      <c r="C253" s="17" t="s">
        <v>657</v>
      </c>
      <c r="D253" s="24"/>
      <c r="E253" s="24"/>
      <c r="F253" s="48"/>
      <c r="G253" s="48"/>
      <c r="H253" s="49"/>
      <c r="I253" s="10"/>
    </row>
    <row r="254" spans="1:9" s="3" customFormat="1" ht="15" customHeight="1">
      <c r="A254" s="54"/>
      <c r="B254" s="46" t="s">
        <v>132</v>
      </c>
      <c r="C254" s="17" t="s">
        <v>825</v>
      </c>
      <c r="D254" s="24">
        <v>29</v>
      </c>
      <c r="E254" s="24" t="s">
        <v>582</v>
      </c>
      <c r="F254" s="18"/>
      <c r="G254" s="48" t="s">
        <v>594</v>
      </c>
      <c r="H254" s="49">
        <f>SUM(F254,G254)*D254</f>
        <v>0</v>
      </c>
      <c r="I254" s="10"/>
    </row>
    <row r="255" spans="1:9" s="3" customFormat="1" ht="27.75" customHeight="1">
      <c r="A255" s="54"/>
      <c r="B255" s="46" t="s">
        <v>133</v>
      </c>
      <c r="C255" s="17" t="s">
        <v>826</v>
      </c>
      <c r="D255" s="24">
        <v>8</v>
      </c>
      <c r="E255" s="24" t="s">
        <v>582</v>
      </c>
      <c r="F255" s="18"/>
      <c r="G255" s="48" t="s">
        <v>594</v>
      </c>
      <c r="H255" s="49">
        <f>SUM(F255,G255)*D255</f>
        <v>0</v>
      </c>
      <c r="I255" s="10"/>
    </row>
    <row r="256" spans="1:9" s="3" customFormat="1" ht="25.5" customHeight="1">
      <c r="A256" s="54"/>
      <c r="B256" s="46" t="s">
        <v>91</v>
      </c>
      <c r="C256" s="17" t="s">
        <v>827</v>
      </c>
      <c r="D256" s="24">
        <v>5</v>
      </c>
      <c r="E256" s="24" t="s">
        <v>582</v>
      </c>
      <c r="F256" s="18"/>
      <c r="G256" s="48" t="s">
        <v>594</v>
      </c>
      <c r="H256" s="49">
        <f>SUM(F256,G256)*D256</f>
        <v>0</v>
      </c>
      <c r="I256" s="10"/>
    </row>
    <row r="257" spans="1:9" s="3" customFormat="1" ht="22.5" customHeight="1">
      <c r="A257" s="54"/>
      <c r="B257" s="46" t="s">
        <v>92</v>
      </c>
      <c r="C257" s="17" t="s">
        <v>828</v>
      </c>
      <c r="D257" s="24">
        <v>5</v>
      </c>
      <c r="E257" s="24" t="s">
        <v>582</v>
      </c>
      <c r="F257" s="18"/>
      <c r="G257" s="48" t="s">
        <v>594</v>
      </c>
      <c r="H257" s="49">
        <f>SUM(F257,G257)*D257</f>
        <v>0</v>
      </c>
      <c r="I257" s="10"/>
    </row>
    <row r="258" spans="1:9" s="3" customFormat="1" ht="18" customHeight="1">
      <c r="A258" s="54"/>
      <c r="B258" s="46" t="s">
        <v>883</v>
      </c>
      <c r="C258" s="17" t="s">
        <v>829</v>
      </c>
      <c r="D258" s="24">
        <v>4</v>
      </c>
      <c r="E258" s="24" t="s">
        <v>582</v>
      </c>
      <c r="F258" s="18"/>
      <c r="G258" s="48" t="s">
        <v>594</v>
      </c>
      <c r="H258" s="49">
        <f>SUM(F258,G258)*D258</f>
        <v>0</v>
      </c>
      <c r="I258" s="10"/>
    </row>
    <row r="259" spans="1:9" s="3" customFormat="1" ht="18" customHeight="1">
      <c r="A259" s="19"/>
      <c r="B259" s="46" t="s">
        <v>651</v>
      </c>
      <c r="C259" s="17" t="s">
        <v>983</v>
      </c>
      <c r="D259" s="24"/>
      <c r="E259" s="24"/>
      <c r="F259" s="48"/>
      <c r="G259" s="48"/>
      <c r="H259" s="49"/>
      <c r="I259" s="10"/>
    </row>
    <row r="260" spans="1:9" s="3" customFormat="1" ht="12.75">
      <c r="A260" s="19"/>
      <c r="B260" s="46" t="s">
        <v>553</v>
      </c>
      <c r="C260" s="130" t="s">
        <v>64</v>
      </c>
      <c r="D260" s="92">
        <v>1</v>
      </c>
      <c r="E260" s="93" t="s">
        <v>582</v>
      </c>
      <c r="F260" s="301"/>
      <c r="G260" s="301"/>
      <c r="H260" s="96">
        <f aca="true" t="shared" si="11" ref="H260:H270">SUM(F260,G260)*D260</f>
        <v>0</v>
      </c>
      <c r="I260" s="10"/>
    </row>
    <row r="261" spans="1:9" s="3" customFormat="1" ht="13.5" customHeight="1">
      <c r="A261" s="19"/>
      <c r="B261" s="46" t="s">
        <v>554</v>
      </c>
      <c r="C261" s="130" t="s">
        <v>880</v>
      </c>
      <c r="D261" s="92">
        <v>5</v>
      </c>
      <c r="E261" s="93" t="s">
        <v>582</v>
      </c>
      <c r="F261" s="301"/>
      <c r="G261" s="301"/>
      <c r="H261" s="96">
        <f t="shared" si="11"/>
        <v>0</v>
      </c>
      <c r="I261" s="10"/>
    </row>
    <row r="262" spans="1:9" s="3" customFormat="1" ht="12.75" customHeight="1">
      <c r="A262" s="19"/>
      <c r="B262" s="46" t="s">
        <v>555</v>
      </c>
      <c r="C262" s="130" t="s">
        <v>881</v>
      </c>
      <c r="D262" s="92">
        <v>2</v>
      </c>
      <c r="E262" s="93" t="s">
        <v>582</v>
      </c>
      <c r="F262" s="301"/>
      <c r="G262" s="301"/>
      <c r="H262" s="96">
        <f>SUM(F262,G262)*D262</f>
        <v>0</v>
      </c>
      <c r="I262" s="10"/>
    </row>
    <row r="263" spans="1:9" s="3" customFormat="1" ht="12" customHeight="1">
      <c r="A263" s="19"/>
      <c r="B263" s="46" t="s">
        <v>652</v>
      </c>
      <c r="C263" s="95" t="s">
        <v>947</v>
      </c>
      <c r="D263" s="92">
        <v>6</v>
      </c>
      <c r="E263" s="92" t="s">
        <v>581</v>
      </c>
      <c r="F263" s="301"/>
      <c r="G263" s="301"/>
      <c r="H263" s="96">
        <f t="shared" si="11"/>
        <v>0</v>
      </c>
      <c r="I263" s="10"/>
    </row>
    <row r="264" spans="1:9" s="3" customFormat="1" ht="12.75">
      <c r="A264" s="19"/>
      <c r="B264" s="46" t="s">
        <v>692</v>
      </c>
      <c r="C264" s="9" t="s">
        <v>882</v>
      </c>
      <c r="D264" s="92">
        <v>90</v>
      </c>
      <c r="E264" s="92" t="s">
        <v>581</v>
      </c>
      <c r="F264" s="301"/>
      <c r="G264" s="301"/>
      <c r="H264" s="49">
        <f t="shared" si="11"/>
        <v>0</v>
      </c>
      <c r="I264" s="10"/>
    </row>
    <row r="265" spans="1:9" s="3" customFormat="1" ht="12.75">
      <c r="A265" s="170"/>
      <c r="B265" s="46" t="s">
        <v>744</v>
      </c>
      <c r="C265" s="95" t="s">
        <v>755</v>
      </c>
      <c r="D265" s="92">
        <v>9</v>
      </c>
      <c r="E265" s="92" t="s">
        <v>582</v>
      </c>
      <c r="F265" s="301"/>
      <c r="G265" s="301"/>
      <c r="H265" s="49">
        <f t="shared" si="11"/>
        <v>0</v>
      </c>
      <c r="I265" s="10"/>
    </row>
    <row r="266" spans="1:9" s="3" customFormat="1" ht="14.25" customHeight="1">
      <c r="A266" s="55"/>
      <c r="B266" s="46" t="s">
        <v>758</v>
      </c>
      <c r="C266" s="17" t="s">
        <v>823</v>
      </c>
      <c r="D266" s="24">
        <v>6</v>
      </c>
      <c r="E266" s="24" t="s">
        <v>582</v>
      </c>
      <c r="F266" s="18"/>
      <c r="G266" s="48" t="s">
        <v>594</v>
      </c>
      <c r="H266" s="49">
        <f t="shared" si="11"/>
        <v>0</v>
      </c>
      <c r="I266" s="10"/>
    </row>
    <row r="267" spans="1:9" s="3" customFormat="1" ht="36" customHeight="1">
      <c r="A267" s="55"/>
      <c r="B267" s="46" t="s">
        <v>46</v>
      </c>
      <c r="C267" s="17" t="s">
        <v>824</v>
      </c>
      <c r="D267" s="24">
        <v>6</v>
      </c>
      <c r="E267" s="24" t="s">
        <v>582</v>
      </c>
      <c r="F267" s="18"/>
      <c r="G267" s="18"/>
      <c r="H267" s="49">
        <f t="shared" si="11"/>
        <v>0</v>
      </c>
      <c r="I267" s="10"/>
    </row>
    <row r="268" spans="1:9" s="3" customFormat="1" ht="12.75">
      <c r="A268" s="19"/>
      <c r="B268" s="46" t="s">
        <v>47</v>
      </c>
      <c r="C268" s="17" t="s">
        <v>893</v>
      </c>
      <c r="D268" s="24">
        <v>5</v>
      </c>
      <c r="E268" s="24" t="s">
        <v>581</v>
      </c>
      <c r="F268" s="18"/>
      <c r="G268" s="18"/>
      <c r="H268" s="49">
        <f>SUM(F268,G268)*D268</f>
        <v>0</v>
      </c>
      <c r="I268" s="10"/>
    </row>
    <row r="269" spans="1:9" s="3" customFormat="1" ht="36" customHeight="1">
      <c r="A269" s="19"/>
      <c r="B269" s="46" t="s">
        <v>48</v>
      </c>
      <c r="C269" s="17" t="s">
        <v>953</v>
      </c>
      <c r="D269" s="24">
        <v>1</v>
      </c>
      <c r="E269" s="24" t="s">
        <v>582</v>
      </c>
      <c r="F269" s="18"/>
      <c r="G269" s="48" t="s">
        <v>594</v>
      </c>
      <c r="H269" s="49">
        <f>SUM(F269,G269)*D269</f>
        <v>0</v>
      </c>
      <c r="I269" s="10"/>
    </row>
    <row r="270" spans="1:9" s="3" customFormat="1" ht="31.5" customHeight="1">
      <c r="A270" s="19"/>
      <c r="B270" s="46" t="s">
        <v>49</v>
      </c>
      <c r="C270" s="17" t="s">
        <v>716</v>
      </c>
      <c r="D270" s="24">
        <v>1</v>
      </c>
      <c r="E270" s="24" t="s">
        <v>628</v>
      </c>
      <c r="F270" s="48" t="s">
        <v>594</v>
      </c>
      <c r="G270" s="18"/>
      <c r="H270" s="49">
        <f t="shared" si="11"/>
        <v>0</v>
      </c>
      <c r="I270" s="10"/>
    </row>
    <row r="271" spans="1:9" s="3" customFormat="1" ht="12.75">
      <c r="A271" s="171"/>
      <c r="B271" s="172"/>
      <c r="C271" s="173" t="s">
        <v>647</v>
      </c>
      <c r="D271" s="174"/>
      <c r="E271" s="174"/>
      <c r="F271" s="175">
        <f>SUMPRODUCT(D226:D270,F226:F270)</f>
        <v>0</v>
      </c>
      <c r="G271" s="175">
        <f>SUMPRODUCT(D226:D270,G226:G270)</f>
        <v>0</v>
      </c>
      <c r="H271" s="150">
        <f>SUM(F271,G271)</f>
        <v>0</v>
      </c>
      <c r="I271" s="10"/>
    </row>
    <row r="272" spans="1:9" s="3" customFormat="1" ht="12.75">
      <c r="A272" s="151"/>
      <c r="B272" s="76" t="s">
        <v>648</v>
      </c>
      <c r="C272" s="77" t="s">
        <v>77</v>
      </c>
      <c r="D272" s="148"/>
      <c r="E272" s="148"/>
      <c r="F272" s="80"/>
      <c r="G272" s="80"/>
      <c r="H272" s="152"/>
      <c r="I272" s="10"/>
    </row>
    <row r="273" spans="1:9" s="3" customFormat="1" ht="12.75">
      <c r="A273" s="176"/>
      <c r="B273" s="177">
        <v>1</v>
      </c>
      <c r="C273" s="178" t="s">
        <v>170</v>
      </c>
      <c r="D273" s="179"/>
      <c r="E273" s="179"/>
      <c r="F273" s="180"/>
      <c r="G273" s="180"/>
      <c r="H273" s="181"/>
      <c r="I273" s="10"/>
    </row>
    <row r="274" spans="1:9" s="3" customFormat="1" ht="12.75">
      <c r="A274" s="176"/>
      <c r="B274" s="177" t="s">
        <v>573</v>
      </c>
      <c r="C274" s="178" t="s">
        <v>169</v>
      </c>
      <c r="D274" s="179"/>
      <c r="E274" s="179"/>
      <c r="F274" s="180"/>
      <c r="G274" s="180"/>
      <c r="H274" s="181"/>
      <c r="I274" s="10"/>
    </row>
    <row r="275" spans="1:9" s="3" customFormat="1" ht="12.75">
      <c r="A275" s="176"/>
      <c r="B275" s="177" t="s">
        <v>646</v>
      </c>
      <c r="C275" s="182" t="s">
        <v>167</v>
      </c>
      <c r="D275" s="179">
        <v>7.2</v>
      </c>
      <c r="E275" s="179" t="s">
        <v>586</v>
      </c>
      <c r="F275" s="316"/>
      <c r="G275" s="316"/>
      <c r="H275" s="181">
        <f>SUM(F275,G275)*D275</f>
        <v>0</v>
      </c>
      <c r="I275" s="10"/>
    </row>
    <row r="276" spans="1:9" s="3" customFormat="1" ht="12.75">
      <c r="A276" s="176"/>
      <c r="B276" s="177" t="s">
        <v>655</v>
      </c>
      <c r="C276" s="182" t="s">
        <v>166</v>
      </c>
      <c r="D276" s="179">
        <v>10</v>
      </c>
      <c r="E276" s="179" t="s">
        <v>586</v>
      </c>
      <c r="F276" s="316"/>
      <c r="G276" s="316"/>
      <c r="H276" s="181">
        <f>SUM(F276,G276)*D276</f>
        <v>0</v>
      </c>
      <c r="I276" s="10"/>
    </row>
    <row r="277" spans="1:9" s="3" customFormat="1" ht="12.75">
      <c r="A277" s="176"/>
      <c r="B277" s="177" t="s">
        <v>588</v>
      </c>
      <c r="C277" s="183" t="s">
        <v>168</v>
      </c>
      <c r="D277" s="179"/>
      <c r="E277" s="179"/>
      <c r="F277" s="180"/>
      <c r="G277" s="180"/>
      <c r="H277" s="181"/>
      <c r="I277" s="10"/>
    </row>
    <row r="278" spans="1:9" s="3" customFormat="1" ht="12.75">
      <c r="A278" s="176"/>
      <c r="B278" s="177" t="s">
        <v>665</v>
      </c>
      <c r="C278" s="182" t="s">
        <v>167</v>
      </c>
      <c r="D278" s="179">
        <v>2</v>
      </c>
      <c r="E278" s="179" t="s">
        <v>582</v>
      </c>
      <c r="F278" s="316"/>
      <c r="G278" s="316"/>
      <c r="H278" s="181">
        <f>SUM(F278,G278)*D278</f>
        <v>0</v>
      </c>
      <c r="I278" s="10"/>
    </row>
    <row r="279" spans="1:9" s="3" customFormat="1" ht="12.75">
      <c r="A279" s="176"/>
      <c r="B279" s="177" t="s">
        <v>666</v>
      </c>
      <c r="C279" s="182" t="s">
        <v>166</v>
      </c>
      <c r="D279" s="179">
        <v>4</v>
      </c>
      <c r="E279" s="179" t="s">
        <v>582</v>
      </c>
      <c r="F279" s="316"/>
      <c r="G279" s="316"/>
      <c r="H279" s="181">
        <f>SUM(F279,G279)*D279</f>
        <v>0</v>
      </c>
      <c r="I279" s="10"/>
    </row>
    <row r="280" spans="1:9" s="3" customFormat="1" ht="12.75">
      <c r="A280" s="176"/>
      <c r="B280" s="177" t="s">
        <v>729</v>
      </c>
      <c r="C280" s="182" t="s">
        <v>165</v>
      </c>
      <c r="D280" s="179">
        <v>1</v>
      </c>
      <c r="E280" s="179" t="s">
        <v>582</v>
      </c>
      <c r="F280" s="316"/>
      <c r="G280" s="316"/>
      <c r="H280" s="181">
        <f>SUM(F280,G280)*D280</f>
        <v>0</v>
      </c>
      <c r="I280" s="10"/>
    </row>
    <row r="281" spans="1:9" s="3" customFormat="1" ht="12.75">
      <c r="A281" s="176"/>
      <c r="B281" s="177" t="s">
        <v>177</v>
      </c>
      <c r="C281" s="182" t="s">
        <v>164</v>
      </c>
      <c r="D281" s="179">
        <v>1</v>
      </c>
      <c r="E281" s="179" t="s">
        <v>582</v>
      </c>
      <c r="F281" s="316"/>
      <c r="G281" s="316"/>
      <c r="H281" s="181">
        <f>SUM(F281,G281)*D281</f>
        <v>0</v>
      </c>
      <c r="I281" s="10"/>
    </row>
    <row r="282" spans="1:9" s="3" customFormat="1" ht="12.75">
      <c r="A282" s="176"/>
      <c r="B282" s="177" t="s">
        <v>589</v>
      </c>
      <c r="C282" s="183" t="s">
        <v>163</v>
      </c>
      <c r="D282" s="179"/>
      <c r="E282" s="179"/>
      <c r="F282" s="180"/>
      <c r="G282" s="180"/>
      <c r="H282" s="181"/>
      <c r="I282" s="10"/>
    </row>
    <row r="283" spans="1:9" s="3" customFormat="1" ht="12.75">
      <c r="A283" s="176"/>
      <c r="B283" s="177" t="s">
        <v>710</v>
      </c>
      <c r="C283" s="182" t="s">
        <v>162</v>
      </c>
      <c r="D283" s="179">
        <v>2</v>
      </c>
      <c r="E283" s="179" t="s">
        <v>582</v>
      </c>
      <c r="F283" s="316"/>
      <c r="G283" s="316"/>
      <c r="H283" s="181">
        <f>SUM(F283,G283)*D283</f>
        <v>0</v>
      </c>
      <c r="I283" s="10"/>
    </row>
    <row r="284" spans="1:9" s="3" customFormat="1" ht="12.75">
      <c r="A284" s="176"/>
      <c r="B284" s="177" t="s">
        <v>711</v>
      </c>
      <c r="C284" s="182" t="s">
        <v>161</v>
      </c>
      <c r="D284" s="179">
        <v>7</v>
      </c>
      <c r="E284" s="179" t="s">
        <v>582</v>
      </c>
      <c r="F284" s="316"/>
      <c r="G284" s="316"/>
      <c r="H284" s="181">
        <f>SUM(F284,G284)*D284</f>
        <v>0</v>
      </c>
      <c r="I284" s="10"/>
    </row>
    <row r="285" spans="1:9" s="3" customFormat="1" ht="12.75">
      <c r="A285" s="176"/>
      <c r="B285" s="177" t="s">
        <v>590</v>
      </c>
      <c r="C285" s="183" t="s">
        <v>160</v>
      </c>
      <c r="D285" s="179"/>
      <c r="E285" s="179"/>
      <c r="F285" s="180"/>
      <c r="G285" s="180"/>
      <c r="H285" s="181"/>
      <c r="I285" s="10"/>
    </row>
    <row r="286" spans="1:9" s="3" customFormat="1" ht="12.75">
      <c r="A286" s="176"/>
      <c r="B286" s="177" t="s">
        <v>51</v>
      </c>
      <c r="C286" s="182" t="s">
        <v>159</v>
      </c>
      <c r="D286" s="179">
        <v>1</v>
      </c>
      <c r="E286" s="179" t="s">
        <v>582</v>
      </c>
      <c r="F286" s="316"/>
      <c r="G286" s="316"/>
      <c r="H286" s="181">
        <f>SUM(F286,G286)*D286</f>
        <v>0</v>
      </c>
      <c r="I286" s="10"/>
    </row>
    <row r="287" spans="1:9" s="3" customFormat="1" ht="12.75">
      <c r="A287" s="176"/>
      <c r="B287" s="177" t="s">
        <v>760</v>
      </c>
      <c r="C287" s="182" t="s">
        <v>158</v>
      </c>
      <c r="D287" s="179">
        <v>2</v>
      </c>
      <c r="E287" s="179" t="s">
        <v>582</v>
      </c>
      <c r="F287" s="316"/>
      <c r="G287" s="316"/>
      <c r="H287" s="181">
        <f>SUM(F287,G287)*D287</f>
        <v>0</v>
      </c>
      <c r="I287" s="10"/>
    </row>
    <row r="288" spans="1:9" s="3" customFormat="1" ht="12.75">
      <c r="A288" s="176"/>
      <c r="B288" s="177" t="s">
        <v>768</v>
      </c>
      <c r="C288" s="182" t="s">
        <v>183</v>
      </c>
      <c r="D288" s="179">
        <v>1</v>
      </c>
      <c r="E288" s="179" t="s">
        <v>582</v>
      </c>
      <c r="F288" s="316"/>
      <c r="G288" s="316"/>
      <c r="H288" s="181">
        <f>SUM(F288,G288)*D288</f>
        <v>0</v>
      </c>
      <c r="I288" s="10"/>
    </row>
    <row r="289" spans="1:9" s="3" customFormat="1" ht="12.75">
      <c r="A289" s="176"/>
      <c r="B289" s="177">
        <v>2</v>
      </c>
      <c r="C289" s="183" t="s">
        <v>157</v>
      </c>
      <c r="D289" s="179"/>
      <c r="E289" s="179"/>
      <c r="F289" s="180"/>
      <c r="G289" s="180"/>
      <c r="H289" s="181"/>
      <c r="I289" s="10"/>
    </row>
    <row r="290" spans="1:9" s="3" customFormat="1" ht="12.75">
      <c r="A290" s="176"/>
      <c r="B290" s="177" t="s">
        <v>587</v>
      </c>
      <c r="C290" s="182" t="s">
        <v>156</v>
      </c>
      <c r="D290" s="179">
        <v>1</v>
      </c>
      <c r="E290" s="179" t="s">
        <v>582</v>
      </c>
      <c r="F290" s="316"/>
      <c r="G290" s="316"/>
      <c r="H290" s="181">
        <f aca="true" t="shared" si="12" ref="H290:H299">SUM(F290,G290)*D290</f>
        <v>0</v>
      </c>
      <c r="I290" s="10"/>
    </row>
    <row r="291" spans="1:9" s="3" customFormat="1" ht="12.75">
      <c r="A291" s="176"/>
      <c r="B291" s="177" t="s">
        <v>591</v>
      </c>
      <c r="C291" s="182" t="s">
        <v>155</v>
      </c>
      <c r="D291" s="179">
        <v>1</v>
      </c>
      <c r="E291" s="179" t="s">
        <v>582</v>
      </c>
      <c r="F291" s="316"/>
      <c r="G291" s="316"/>
      <c r="H291" s="181">
        <f t="shared" si="12"/>
        <v>0</v>
      </c>
      <c r="I291" s="10"/>
    </row>
    <row r="292" spans="1:9" s="3" customFormat="1" ht="12.75">
      <c r="A292" s="176"/>
      <c r="B292" s="177" t="s">
        <v>618</v>
      </c>
      <c r="C292" s="182" t="s">
        <v>152</v>
      </c>
      <c r="D292" s="179">
        <v>2</v>
      </c>
      <c r="E292" s="179" t="s">
        <v>586</v>
      </c>
      <c r="F292" s="316"/>
      <c r="G292" s="316"/>
      <c r="H292" s="181">
        <f t="shared" si="12"/>
        <v>0</v>
      </c>
      <c r="I292" s="10"/>
    </row>
    <row r="293" spans="1:9" s="3" customFormat="1" ht="12.75">
      <c r="A293" s="176"/>
      <c r="B293" s="177" t="s">
        <v>619</v>
      </c>
      <c r="C293" s="182" t="s">
        <v>154</v>
      </c>
      <c r="D293" s="179">
        <v>6</v>
      </c>
      <c r="E293" s="179" t="s">
        <v>586</v>
      </c>
      <c r="F293" s="316"/>
      <c r="G293" s="316"/>
      <c r="H293" s="181">
        <f t="shared" si="12"/>
        <v>0</v>
      </c>
      <c r="I293" s="10"/>
    </row>
    <row r="294" spans="1:9" s="3" customFormat="1" ht="12.75">
      <c r="A294" s="176"/>
      <c r="B294" s="177" t="s">
        <v>620</v>
      </c>
      <c r="C294" s="182" t="s">
        <v>151</v>
      </c>
      <c r="D294" s="179">
        <v>8</v>
      </c>
      <c r="E294" s="179" t="s">
        <v>586</v>
      </c>
      <c r="F294" s="316"/>
      <c r="G294" s="316"/>
      <c r="H294" s="181">
        <f t="shared" si="12"/>
        <v>0</v>
      </c>
      <c r="I294" s="10"/>
    </row>
    <row r="295" spans="1:9" s="3" customFormat="1" ht="12.75">
      <c r="A295" s="176"/>
      <c r="B295" s="177" t="s">
        <v>595</v>
      </c>
      <c r="C295" s="182" t="s">
        <v>153</v>
      </c>
      <c r="D295" s="179">
        <v>24</v>
      </c>
      <c r="E295" s="179" t="s">
        <v>586</v>
      </c>
      <c r="F295" s="316"/>
      <c r="G295" s="316"/>
      <c r="H295" s="181">
        <f t="shared" si="12"/>
        <v>0</v>
      </c>
      <c r="I295" s="10"/>
    </row>
    <row r="296" spans="1:9" s="3" customFormat="1" ht="12.75">
      <c r="A296" s="176"/>
      <c r="B296" s="177" t="s">
        <v>723</v>
      </c>
      <c r="C296" s="182" t="s">
        <v>152</v>
      </c>
      <c r="D296" s="179">
        <v>2</v>
      </c>
      <c r="E296" s="179" t="s">
        <v>582</v>
      </c>
      <c r="F296" s="316"/>
      <c r="G296" s="316"/>
      <c r="H296" s="181">
        <f t="shared" si="12"/>
        <v>0</v>
      </c>
      <c r="I296" s="10"/>
    </row>
    <row r="297" spans="1:9" s="3" customFormat="1" ht="12.75">
      <c r="A297" s="176"/>
      <c r="B297" s="177" t="s">
        <v>724</v>
      </c>
      <c r="C297" s="182" t="s">
        <v>151</v>
      </c>
      <c r="D297" s="179">
        <v>2</v>
      </c>
      <c r="E297" s="179" t="s">
        <v>582</v>
      </c>
      <c r="F297" s="316"/>
      <c r="G297" s="316"/>
      <c r="H297" s="181">
        <f t="shared" si="12"/>
        <v>0</v>
      </c>
      <c r="I297" s="10"/>
    </row>
    <row r="298" spans="1:9" s="3" customFormat="1" ht="12.75">
      <c r="A298" s="176"/>
      <c r="B298" s="177" t="s">
        <v>178</v>
      </c>
      <c r="C298" s="182" t="s">
        <v>150</v>
      </c>
      <c r="D298" s="179">
        <v>2</v>
      </c>
      <c r="E298" s="179" t="s">
        <v>582</v>
      </c>
      <c r="F298" s="316"/>
      <c r="G298" s="316"/>
      <c r="H298" s="181">
        <f t="shared" si="12"/>
        <v>0</v>
      </c>
      <c r="I298" s="10"/>
    </row>
    <row r="299" spans="1:9" s="3" customFormat="1" ht="12.75">
      <c r="A299" s="176"/>
      <c r="B299" s="177" t="s">
        <v>179</v>
      </c>
      <c r="C299" s="182" t="s">
        <v>149</v>
      </c>
      <c r="D299" s="179">
        <v>9</v>
      </c>
      <c r="E299" s="179" t="s">
        <v>582</v>
      </c>
      <c r="F299" s="316"/>
      <c r="G299" s="316"/>
      <c r="H299" s="181">
        <f t="shared" si="12"/>
        <v>0</v>
      </c>
      <c r="I299" s="10"/>
    </row>
    <row r="300" spans="1:9" s="3" customFormat="1" ht="12.75">
      <c r="A300" s="176"/>
      <c r="B300" s="177" t="s">
        <v>662</v>
      </c>
      <c r="C300" s="183" t="s">
        <v>148</v>
      </c>
      <c r="D300" s="179"/>
      <c r="E300" s="179"/>
      <c r="F300" s="180"/>
      <c r="G300" s="180"/>
      <c r="H300" s="181"/>
      <c r="I300" s="10"/>
    </row>
    <row r="301" spans="1:9" s="3" customFormat="1" ht="12.75">
      <c r="A301" s="176"/>
      <c r="B301" s="177" t="s">
        <v>180</v>
      </c>
      <c r="C301" s="182" t="s">
        <v>147</v>
      </c>
      <c r="D301" s="179">
        <v>3</v>
      </c>
      <c r="E301" s="179" t="s">
        <v>582</v>
      </c>
      <c r="F301" s="316"/>
      <c r="G301" s="316"/>
      <c r="H301" s="181">
        <f>SUM(F301,G301)*D301</f>
        <v>0</v>
      </c>
      <c r="I301" s="10"/>
    </row>
    <row r="302" spans="1:9" s="3" customFormat="1" ht="12.75">
      <c r="A302" s="176"/>
      <c r="B302" s="177" t="s">
        <v>181</v>
      </c>
      <c r="C302" s="182" t="s">
        <v>146</v>
      </c>
      <c r="D302" s="179">
        <v>1</v>
      </c>
      <c r="E302" s="179" t="s">
        <v>582</v>
      </c>
      <c r="F302" s="316"/>
      <c r="G302" s="316"/>
      <c r="H302" s="181">
        <f>SUM(F302,G302)*D302</f>
        <v>0</v>
      </c>
      <c r="I302" s="10"/>
    </row>
    <row r="303" spans="1:9" s="3" customFormat="1" ht="12.75">
      <c r="A303" s="176"/>
      <c r="B303" s="177" t="s">
        <v>182</v>
      </c>
      <c r="C303" s="182" t="s">
        <v>145</v>
      </c>
      <c r="D303" s="179">
        <v>1</v>
      </c>
      <c r="E303" s="179" t="s">
        <v>582</v>
      </c>
      <c r="F303" s="316"/>
      <c r="G303" s="316"/>
      <c r="H303" s="181">
        <f>SUM(F303,G303)*D303</f>
        <v>0</v>
      </c>
      <c r="I303" s="10"/>
    </row>
    <row r="304" spans="1:9" s="3" customFormat="1" ht="12.75">
      <c r="A304" s="176"/>
      <c r="B304" s="177" t="s">
        <v>695</v>
      </c>
      <c r="C304" s="182" t="s">
        <v>144</v>
      </c>
      <c r="D304" s="179">
        <v>3</v>
      </c>
      <c r="E304" s="179" t="s">
        <v>597</v>
      </c>
      <c r="F304" s="316"/>
      <c r="G304" s="316"/>
      <c r="H304" s="181">
        <f>SUM(F304,G304)*D304</f>
        <v>0</v>
      </c>
      <c r="I304" s="10"/>
    </row>
    <row r="305" spans="1:9" s="3" customFormat="1" ht="12.75">
      <c r="A305" s="176"/>
      <c r="B305" s="163">
        <v>3</v>
      </c>
      <c r="C305" s="184" t="s">
        <v>40</v>
      </c>
      <c r="D305" s="143"/>
      <c r="E305" s="185"/>
      <c r="F305" s="161"/>
      <c r="G305" s="161"/>
      <c r="H305" s="186"/>
      <c r="I305" s="10"/>
    </row>
    <row r="306" spans="1:9" s="3" customFormat="1" ht="12.75">
      <c r="A306" s="176"/>
      <c r="B306" s="163" t="s">
        <v>599</v>
      </c>
      <c r="C306" s="130" t="s">
        <v>894</v>
      </c>
      <c r="D306" s="187">
        <v>1</v>
      </c>
      <c r="E306" s="179" t="s">
        <v>582</v>
      </c>
      <c r="F306" s="317"/>
      <c r="G306" s="317"/>
      <c r="H306" s="188">
        <f>SUM(F306,G306)*D306</f>
        <v>0</v>
      </c>
      <c r="I306" s="10"/>
    </row>
    <row r="307" spans="1:9" s="3" customFormat="1" ht="12.75">
      <c r="A307" s="176"/>
      <c r="B307" s="163" t="s">
        <v>651</v>
      </c>
      <c r="C307" s="189" t="s">
        <v>41</v>
      </c>
      <c r="D307" s="187">
        <v>1</v>
      </c>
      <c r="E307" s="179" t="s">
        <v>582</v>
      </c>
      <c r="F307" s="317"/>
      <c r="G307" s="317"/>
      <c r="H307" s="188">
        <f>SUM(F307,G307)*D307</f>
        <v>0</v>
      </c>
      <c r="I307" s="10"/>
    </row>
    <row r="308" spans="1:9" s="3" customFormat="1" ht="12.75">
      <c r="A308" s="176"/>
      <c r="B308" s="163" t="s">
        <v>652</v>
      </c>
      <c r="C308" s="3" t="s">
        <v>42</v>
      </c>
      <c r="D308" s="187">
        <v>2</v>
      </c>
      <c r="E308" s="179" t="s">
        <v>582</v>
      </c>
      <c r="F308" s="317"/>
      <c r="G308" s="317"/>
      <c r="H308" s="188">
        <f>SUM(F308,G308)*D308</f>
        <v>0</v>
      </c>
      <c r="I308" s="10"/>
    </row>
    <row r="309" spans="1:9" s="3" customFormat="1" ht="12.75">
      <c r="A309" s="176"/>
      <c r="B309" s="163" t="s">
        <v>692</v>
      </c>
      <c r="C309" s="3" t="s">
        <v>43</v>
      </c>
      <c r="D309" s="187">
        <v>2</v>
      </c>
      <c r="E309" s="179" t="s">
        <v>582</v>
      </c>
      <c r="F309" s="317"/>
      <c r="G309" s="317"/>
      <c r="H309" s="188">
        <f>SUM(F309,G309)*D309</f>
        <v>0</v>
      </c>
      <c r="I309" s="10"/>
    </row>
    <row r="310" spans="1:9" s="3" customFormat="1" ht="12.75">
      <c r="A310" s="176"/>
      <c r="B310" s="163" t="s">
        <v>744</v>
      </c>
      <c r="C310" s="3" t="s">
        <v>44</v>
      </c>
      <c r="D310" s="187">
        <v>1</v>
      </c>
      <c r="E310" s="179" t="s">
        <v>582</v>
      </c>
      <c r="F310" s="317"/>
      <c r="G310" s="317"/>
      <c r="H310" s="188">
        <f>SUM(F310,G310)*D310</f>
        <v>0</v>
      </c>
      <c r="I310" s="10"/>
    </row>
    <row r="311" spans="1:9" s="3" customFormat="1" ht="12.75">
      <c r="A311" s="176"/>
      <c r="B311" s="163" t="s">
        <v>758</v>
      </c>
      <c r="C311" s="183" t="s">
        <v>175</v>
      </c>
      <c r="D311" s="179"/>
      <c r="E311" s="179"/>
      <c r="F311" s="180"/>
      <c r="G311" s="180"/>
      <c r="H311" s="181"/>
      <c r="I311" s="10"/>
    </row>
    <row r="312" spans="1:9" s="3" customFormat="1" ht="12.75">
      <c r="A312" s="176"/>
      <c r="B312" s="177" t="s">
        <v>184</v>
      </c>
      <c r="C312" s="182" t="s">
        <v>174</v>
      </c>
      <c r="D312" s="179">
        <v>1</v>
      </c>
      <c r="E312" s="179" t="s">
        <v>582</v>
      </c>
      <c r="F312" s="316"/>
      <c r="G312" s="316"/>
      <c r="H312" s="181">
        <f aca="true" t="shared" si="13" ref="H312:H321">SUM(F312,G312)*D312</f>
        <v>0</v>
      </c>
      <c r="I312" s="10"/>
    </row>
    <row r="313" spans="1:9" s="3" customFormat="1" ht="12.75">
      <c r="A313" s="176"/>
      <c r="B313" s="177" t="s">
        <v>185</v>
      </c>
      <c r="C313" s="182" t="s">
        <v>173</v>
      </c>
      <c r="D313" s="179">
        <v>2</v>
      </c>
      <c r="E313" s="179" t="s">
        <v>582</v>
      </c>
      <c r="F313" s="316"/>
      <c r="G313" s="316"/>
      <c r="H313" s="181">
        <f t="shared" si="13"/>
        <v>0</v>
      </c>
      <c r="I313" s="10"/>
    </row>
    <row r="314" spans="1:9" s="3" customFormat="1" ht="12.75">
      <c r="A314" s="176"/>
      <c r="B314" s="177" t="s">
        <v>186</v>
      </c>
      <c r="C314" s="182" t="s">
        <v>172</v>
      </c>
      <c r="D314" s="179">
        <v>2</v>
      </c>
      <c r="E314" s="179" t="s">
        <v>582</v>
      </c>
      <c r="F314" s="316"/>
      <c r="G314" s="316"/>
      <c r="H314" s="181">
        <f t="shared" si="13"/>
        <v>0</v>
      </c>
      <c r="I314" s="10"/>
    </row>
    <row r="315" spans="1:9" s="3" customFormat="1" ht="12.75">
      <c r="A315" s="176"/>
      <c r="B315" s="177" t="s">
        <v>187</v>
      </c>
      <c r="C315" s="182" t="s">
        <v>171</v>
      </c>
      <c r="D315" s="179">
        <v>1</v>
      </c>
      <c r="E315" s="179" t="s">
        <v>582</v>
      </c>
      <c r="F315" s="316"/>
      <c r="G315" s="316"/>
      <c r="H315" s="181">
        <f t="shared" si="13"/>
        <v>0</v>
      </c>
      <c r="I315" s="10"/>
    </row>
    <row r="316" spans="1:9" s="3" customFormat="1" ht="12.75">
      <c r="A316" s="176"/>
      <c r="B316" s="163" t="s">
        <v>46</v>
      </c>
      <c r="C316" s="137" t="s">
        <v>906</v>
      </c>
      <c r="D316" s="187">
        <v>1</v>
      </c>
      <c r="E316" s="187" t="s">
        <v>582</v>
      </c>
      <c r="F316" s="317"/>
      <c r="G316" s="317"/>
      <c r="H316" s="188">
        <f t="shared" si="13"/>
        <v>0</v>
      </c>
      <c r="I316" s="10"/>
    </row>
    <row r="317" spans="1:9" s="3" customFormat="1" ht="12.75">
      <c r="A317" s="176"/>
      <c r="B317" s="163" t="s">
        <v>47</v>
      </c>
      <c r="C317" s="190" t="s">
        <v>45</v>
      </c>
      <c r="D317" s="187">
        <v>1</v>
      </c>
      <c r="E317" s="187" t="s">
        <v>582</v>
      </c>
      <c r="F317" s="318"/>
      <c r="G317" s="318"/>
      <c r="H317" s="188">
        <f t="shared" si="13"/>
        <v>0</v>
      </c>
      <c r="I317" s="10"/>
    </row>
    <row r="318" spans="1:9" s="3" customFormat="1" ht="12.75">
      <c r="A318" s="176"/>
      <c r="B318" s="163" t="s">
        <v>48</v>
      </c>
      <c r="C318" s="191" t="s">
        <v>700</v>
      </c>
      <c r="D318" s="143">
        <v>3</v>
      </c>
      <c r="E318" s="185" t="s">
        <v>582</v>
      </c>
      <c r="F318" s="314"/>
      <c r="G318" s="314"/>
      <c r="H318" s="186">
        <f t="shared" si="13"/>
        <v>0</v>
      </c>
      <c r="I318" s="10"/>
    </row>
    <row r="319" spans="1:9" s="3" customFormat="1" ht="12.75">
      <c r="A319" s="176"/>
      <c r="B319" s="163" t="s">
        <v>49</v>
      </c>
      <c r="C319" s="191" t="s">
        <v>653</v>
      </c>
      <c r="D319" s="143">
        <v>3</v>
      </c>
      <c r="E319" s="185" t="s">
        <v>582</v>
      </c>
      <c r="F319" s="314"/>
      <c r="G319" s="314"/>
      <c r="H319" s="186">
        <f t="shared" si="13"/>
        <v>0</v>
      </c>
      <c r="I319" s="10"/>
    </row>
    <row r="320" spans="1:9" s="3" customFormat="1" ht="12.75">
      <c r="A320" s="176"/>
      <c r="B320" s="163" t="s">
        <v>50</v>
      </c>
      <c r="C320" s="191" t="s">
        <v>654</v>
      </c>
      <c r="D320" s="143">
        <v>3</v>
      </c>
      <c r="E320" s="185" t="s">
        <v>582</v>
      </c>
      <c r="F320" s="314"/>
      <c r="G320" s="314"/>
      <c r="H320" s="186">
        <f t="shared" si="13"/>
        <v>0</v>
      </c>
      <c r="I320" s="10"/>
    </row>
    <row r="321" spans="1:9" s="3" customFormat="1" ht="11.25" customHeight="1">
      <c r="A321" s="176"/>
      <c r="B321" s="163" t="s">
        <v>65</v>
      </c>
      <c r="C321" s="192" t="s">
        <v>715</v>
      </c>
      <c r="D321" s="143">
        <v>3</v>
      </c>
      <c r="E321" s="185" t="s">
        <v>582</v>
      </c>
      <c r="F321" s="314"/>
      <c r="G321" s="314"/>
      <c r="H321" s="186">
        <f t="shared" si="13"/>
        <v>0</v>
      </c>
      <c r="I321" s="10"/>
    </row>
    <row r="322" spans="1:9" s="3" customFormat="1" ht="12.75">
      <c r="A322" s="19"/>
      <c r="B322" s="46" t="s">
        <v>948</v>
      </c>
      <c r="C322" s="17" t="s">
        <v>904</v>
      </c>
      <c r="D322" s="24">
        <v>7</v>
      </c>
      <c r="E322" s="24" t="s">
        <v>582</v>
      </c>
      <c r="F322" s="18"/>
      <c r="G322" s="18"/>
      <c r="H322" s="49">
        <f>SUM(F322,G322)*D322</f>
        <v>0</v>
      </c>
      <c r="I322" s="10"/>
    </row>
    <row r="323" spans="1:9" s="3" customFormat="1" ht="25.5">
      <c r="A323" s="19"/>
      <c r="B323" s="46" t="s">
        <v>949</v>
      </c>
      <c r="C323" s="17" t="s">
        <v>903</v>
      </c>
      <c r="D323" s="24">
        <v>7</v>
      </c>
      <c r="E323" s="24" t="s">
        <v>582</v>
      </c>
      <c r="F323" s="18"/>
      <c r="G323" s="18"/>
      <c r="H323" s="49">
        <f>SUM(F323,G323)*D323</f>
        <v>0</v>
      </c>
      <c r="I323" s="10"/>
    </row>
    <row r="324" spans="1:9" s="3" customFormat="1" ht="12.75">
      <c r="A324" s="170"/>
      <c r="B324" s="46" t="s">
        <v>950</v>
      </c>
      <c r="C324" s="63" t="s">
        <v>905</v>
      </c>
      <c r="D324" s="24">
        <v>7</v>
      </c>
      <c r="E324" s="24" t="s">
        <v>582</v>
      </c>
      <c r="F324" s="18"/>
      <c r="G324" s="18"/>
      <c r="H324" s="49">
        <f>SUM(F324,G324)*D324</f>
        <v>0</v>
      </c>
      <c r="I324" s="10"/>
    </row>
    <row r="325" spans="1:9" s="3" customFormat="1" ht="12.75" customHeight="1">
      <c r="A325" s="170"/>
      <c r="B325" s="46" t="s">
        <v>952</v>
      </c>
      <c r="C325" s="63" t="s">
        <v>951</v>
      </c>
      <c r="D325" s="24">
        <v>1</v>
      </c>
      <c r="E325" s="24" t="s">
        <v>582</v>
      </c>
      <c r="F325" s="18"/>
      <c r="G325" s="18"/>
      <c r="H325" s="49">
        <f>SUM(F325,G325)*D325</f>
        <v>0</v>
      </c>
      <c r="I325" s="10"/>
    </row>
    <row r="326" spans="1:9" s="3" customFormat="1" ht="12.75" customHeight="1">
      <c r="A326" s="171"/>
      <c r="B326" s="172"/>
      <c r="C326" s="193" t="s">
        <v>78</v>
      </c>
      <c r="D326" s="174"/>
      <c r="E326" s="174"/>
      <c r="F326" s="194">
        <f>SUMPRODUCT(D273:D325,F273:F325)</f>
        <v>0</v>
      </c>
      <c r="G326" s="194">
        <f>SUMPRODUCT(D273:D325,G273:G325)</f>
        <v>0</v>
      </c>
      <c r="H326" s="150">
        <f>SUM(F326,G326)</f>
        <v>0</v>
      </c>
      <c r="I326" s="10"/>
    </row>
    <row r="327" spans="1:9" s="3" customFormat="1" ht="12.75">
      <c r="A327" s="151"/>
      <c r="B327" s="76" t="s">
        <v>697</v>
      </c>
      <c r="C327" s="77" t="s">
        <v>660</v>
      </c>
      <c r="D327" s="148"/>
      <c r="E327" s="148"/>
      <c r="F327" s="80"/>
      <c r="G327" s="80"/>
      <c r="H327" s="152"/>
      <c r="I327" s="10"/>
    </row>
    <row r="328" spans="1:9" s="3" customFormat="1" ht="12.75">
      <c r="A328" s="176"/>
      <c r="B328" s="124">
        <v>1</v>
      </c>
      <c r="C328" s="195" t="s">
        <v>198</v>
      </c>
      <c r="D328" s="125"/>
      <c r="E328" s="125"/>
      <c r="F328" s="126"/>
      <c r="G328" s="126"/>
      <c r="H328" s="127"/>
      <c r="I328" s="10"/>
    </row>
    <row r="329" spans="1:9" s="3" customFormat="1" ht="12.75">
      <c r="A329" s="176"/>
      <c r="B329" s="124" t="s">
        <v>573</v>
      </c>
      <c r="C329" s="101" t="s">
        <v>197</v>
      </c>
      <c r="D329" s="125">
        <v>1</v>
      </c>
      <c r="E329" s="125" t="s">
        <v>582</v>
      </c>
      <c r="F329" s="305"/>
      <c r="G329" s="305"/>
      <c r="H329" s="127">
        <f>SUM(F329,G329)*D329</f>
        <v>0</v>
      </c>
      <c r="I329" s="10"/>
    </row>
    <row r="330" spans="1:9" s="3" customFormat="1" ht="12" customHeight="1">
      <c r="A330" s="176"/>
      <c r="B330" s="124" t="s">
        <v>588</v>
      </c>
      <c r="C330" s="101" t="s">
        <v>196</v>
      </c>
      <c r="D330" s="125">
        <v>6</v>
      </c>
      <c r="E330" s="125" t="s">
        <v>582</v>
      </c>
      <c r="F330" s="305"/>
      <c r="G330" s="305"/>
      <c r="H330" s="127">
        <f>SUM(F330,G330)*D330</f>
        <v>0</v>
      </c>
      <c r="I330" s="10"/>
    </row>
    <row r="331" spans="1:9" s="3" customFormat="1" ht="25.5">
      <c r="A331" s="176"/>
      <c r="B331" s="124" t="s">
        <v>589</v>
      </c>
      <c r="C331" s="101" t="s">
        <v>195</v>
      </c>
      <c r="D331" s="125">
        <v>3</v>
      </c>
      <c r="E331" s="125" t="s">
        <v>582</v>
      </c>
      <c r="F331" s="305"/>
      <c r="G331" s="305"/>
      <c r="H331" s="127">
        <f>SUM(F331,G331)*D331</f>
        <v>0</v>
      </c>
      <c r="I331" s="10"/>
    </row>
    <row r="332" spans="1:9" s="3" customFormat="1" ht="25.5">
      <c r="A332" s="176"/>
      <c r="B332" s="124" t="s">
        <v>590</v>
      </c>
      <c r="C332" s="101" t="s">
        <v>194</v>
      </c>
      <c r="D332" s="125">
        <v>2</v>
      </c>
      <c r="E332" s="125" t="s">
        <v>582</v>
      </c>
      <c r="F332" s="305"/>
      <c r="G332" s="305"/>
      <c r="H332" s="127">
        <f>SUM(F332,G332)*D332</f>
        <v>0</v>
      </c>
      <c r="I332" s="10"/>
    </row>
    <row r="333" spans="1:9" s="3" customFormat="1" ht="12.75">
      <c r="A333" s="176"/>
      <c r="B333" s="124">
        <v>2</v>
      </c>
      <c r="C333" s="128" t="s">
        <v>193</v>
      </c>
      <c r="D333" s="125"/>
      <c r="E333" s="125"/>
      <c r="F333" s="126"/>
      <c r="G333" s="126"/>
      <c r="H333" s="127"/>
      <c r="I333" s="10"/>
    </row>
    <row r="334" spans="1:9" s="3" customFormat="1" ht="12.75">
      <c r="A334" s="176"/>
      <c r="B334" s="124" t="s">
        <v>587</v>
      </c>
      <c r="C334" s="97" t="s">
        <v>90</v>
      </c>
      <c r="D334" s="92">
        <v>2</v>
      </c>
      <c r="E334" s="92" t="s">
        <v>582</v>
      </c>
      <c r="F334" s="36"/>
      <c r="G334" s="36"/>
      <c r="H334" s="127">
        <f aca="true" t="shared" si="14" ref="H334:H340">SUM(F334,G334)*D334</f>
        <v>0</v>
      </c>
      <c r="I334" s="10"/>
    </row>
    <row r="335" spans="1:9" s="3" customFormat="1" ht="12.75">
      <c r="A335" s="176"/>
      <c r="B335" s="124" t="s">
        <v>591</v>
      </c>
      <c r="C335" s="97" t="s">
        <v>192</v>
      </c>
      <c r="D335" s="92">
        <v>2</v>
      </c>
      <c r="E335" s="92" t="s">
        <v>582</v>
      </c>
      <c r="F335" s="36"/>
      <c r="G335" s="36"/>
      <c r="H335" s="127">
        <f t="shared" si="14"/>
        <v>0</v>
      </c>
      <c r="I335" s="10"/>
    </row>
    <row r="336" spans="1:9" s="3" customFormat="1" ht="12.75">
      <c r="A336" s="176"/>
      <c r="B336" s="124" t="s">
        <v>595</v>
      </c>
      <c r="C336" s="97" t="s">
        <v>191</v>
      </c>
      <c r="D336" s="92">
        <v>2</v>
      </c>
      <c r="E336" s="92" t="s">
        <v>582</v>
      </c>
      <c r="F336" s="36"/>
      <c r="G336" s="36"/>
      <c r="H336" s="127">
        <f t="shared" si="14"/>
        <v>0</v>
      </c>
      <c r="I336" s="10"/>
    </row>
    <row r="337" spans="1:9" s="3" customFormat="1" ht="12.75">
      <c r="A337" s="176"/>
      <c r="B337" s="124" t="s">
        <v>662</v>
      </c>
      <c r="C337" s="101" t="s">
        <v>190</v>
      </c>
      <c r="D337" s="125">
        <v>2</v>
      </c>
      <c r="E337" s="125" t="s">
        <v>582</v>
      </c>
      <c r="F337" s="305"/>
      <c r="G337" s="305"/>
      <c r="H337" s="127">
        <f t="shared" si="14"/>
        <v>0</v>
      </c>
      <c r="I337" s="10"/>
    </row>
    <row r="338" spans="1:9" s="3" customFormat="1" ht="12.75">
      <c r="A338" s="176"/>
      <c r="B338" s="124" t="s">
        <v>695</v>
      </c>
      <c r="C338" s="101" t="s">
        <v>189</v>
      </c>
      <c r="D338" s="125">
        <v>4</v>
      </c>
      <c r="E338" s="125" t="s">
        <v>582</v>
      </c>
      <c r="F338" s="305"/>
      <c r="G338" s="305"/>
      <c r="H338" s="127">
        <f t="shared" si="14"/>
        <v>0</v>
      </c>
      <c r="I338" s="10"/>
    </row>
    <row r="339" spans="1:9" s="3" customFormat="1" ht="12.75">
      <c r="A339" s="176"/>
      <c r="B339" s="124" t="s">
        <v>696</v>
      </c>
      <c r="C339" s="101" t="s">
        <v>188</v>
      </c>
      <c r="D339" s="125">
        <v>2</v>
      </c>
      <c r="E339" s="125" t="s">
        <v>582</v>
      </c>
      <c r="F339" s="305"/>
      <c r="G339" s="305"/>
      <c r="H339" s="127">
        <f t="shared" si="14"/>
        <v>0</v>
      </c>
      <c r="I339" s="10"/>
    </row>
    <row r="340" spans="1:9" s="3" customFormat="1" ht="12.75">
      <c r="A340" s="176"/>
      <c r="B340" s="124">
        <v>3</v>
      </c>
      <c r="C340" s="46" t="s">
        <v>199</v>
      </c>
      <c r="D340" s="155">
        <v>6</v>
      </c>
      <c r="E340" s="155" t="s">
        <v>582</v>
      </c>
      <c r="F340" s="311"/>
      <c r="G340" s="311"/>
      <c r="H340" s="49">
        <f t="shared" si="14"/>
        <v>0</v>
      </c>
      <c r="I340" s="10"/>
    </row>
    <row r="341" spans="1:9" s="3" customFormat="1" ht="12.75">
      <c r="A341" s="196"/>
      <c r="B341" s="197"/>
      <c r="C341" s="198" t="s">
        <v>661</v>
      </c>
      <c r="D341" s="147"/>
      <c r="E341" s="147"/>
      <c r="F341" s="199">
        <f>SUMPRODUCT(D328:D340,F328:F340)</f>
        <v>0</v>
      </c>
      <c r="G341" s="199">
        <f>SUMPRODUCT(D328:D340,G328:G340)</f>
        <v>0</v>
      </c>
      <c r="H341" s="150">
        <f>SUM(F341,G341)</f>
        <v>0</v>
      </c>
      <c r="I341" s="10"/>
    </row>
    <row r="342" spans="1:9" s="3" customFormat="1" ht="12.75">
      <c r="A342" s="200"/>
      <c r="B342" s="201"/>
      <c r="C342" s="202" t="s">
        <v>79</v>
      </c>
      <c r="D342" s="203"/>
      <c r="E342" s="203"/>
      <c r="F342" s="204">
        <f>SUM(F161,F169,F223,F271,F326,F341)</f>
        <v>0</v>
      </c>
      <c r="G342" s="204">
        <f>SUM(G161,G169,G223,G271,G326,G341)</f>
        <v>0</v>
      </c>
      <c r="H342" s="205">
        <f>SUM(F342,G342)</f>
        <v>0</v>
      </c>
      <c r="I342" s="10"/>
    </row>
    <row r="343" spans="1:9" s="3" customFormat="1" ht="12.75">
      <c r="A343" s="144"/>
      <c r="B343" s="206" t="s">
        <v>566</v>
      </c>
      <c r="C343" s="207" t="s">
        <v>694</v>
      </c>
      <c r="D343" s="208"/>
      <c r="E343" s="208"/>
      <c r="F343" s="209"/>
      <c r="G343" s="209"/>
      <c r="H343" s="210"/>
      <c r="I343" s="10"/>
    </row>
    <row r="344" spans="1:9" s="3" customFormat="1" ht="12.75">
      <c r="A344" s="211"/>
      <c r="B344" s="103">
        <v>1</v>
      </c>
      <c r="C344" s="95" t="s">
        <v>461</v>
      </c>
      <c r="D344" s="92"/>
      <c r="E344" s="92"/>
      <c r="F344" s="112"/>
      <c r="G344" s="212"/>
      <c r="H344" s="113"/>
      <c r="I344" s="10"/>
    </row>
    <row r="345" spans="1:9" s="3" customFormat="1" ht="12.75">
      <c r="A345" s="211"/>
      <c r="B345" s="103" t="s">
        <v>573</v>
      </c>
      <c r="C345" s="95" t="s">
        <v>460</v>
      </c>
      <c r="D345" s="213" t="s">
        <v>592</v>
      </c>
      <c r="E345" s="213" t="s">
        <v>592</v>
      </c>
      <c r="F345" s="165" t="s">
        <v>592</v>
      </c>
      <c r="G345" s="165" t="s">
        <v>592</v>
      </c>
      <c r="H345" s="214" t="s">
        <v>592</v>
      </c>
      <c r="I345" s="10"/>
    </row>
    <row r="346" spans="1:9" s="3" customFormat="1" ht="12.75">
      <c r="A346" s="211"/>
      <c r="B346" s="103" t="s">
        <v>646</v>
      </c>
      <c r="C346" s="95" t="s">
        <v>459</v>
      </c>
      <c r="D346" s="92">
        <v>3</v>
      </c>
      <c r="E346" s="92" t="s">
        <v>582</v>
      </c>
      <c r="F346" s="23"/>
      <c r="G346" s="23"/>
      <c r="H346" s="215">
        <f>SUM(F346,G346)*D346</f>
        <v>0</v>
      </c>
      <c r="I346" s="10"/>
    </row>
    <row r="347" spans="1:9" s="3" customFormat="1" ht="12.75">
      <c r="A347" s="211"/>
      <c r="B347" s="103" t="s">
        <v>655</v>
      </c>
      <c r="C347" s="95" t="s">
        <v>458</v>
      </c>
      <c r="D347" s="92">
        <v>1</v>
      </c>
      <c r="E347" s="92" t="s">
        <v>582</v>
      </c>
      <c r="F347" s="23"/>
      <c r="G347" s="23"/>
      <c r="H347" s="215">
        <f aca="true" t="shared" si="15" ref="H347:H410">SUM(F347,G347)*D347</f>
        <v>0</v>
      </c>
      <c r="I347" s="10"/>
    </row>
    <row r="348" spans="1:9" s="3" customFormat="1" ht="12.75">
      <c r="A348" s="211"/>
      <c r="B348" s="103" t="s">
        <v>656</v>
      </c>
      <c r="C348" s="95" t="s">
        <v>457</v>
      </c>
      <c r="D348" s="92">
        <v>1</v>
      </c>
      <c r="E348" s="92" t="s">
        <v>582</v>
      </c>
      <c r="F348" s="23"/>
      <c r="G348" s="23"/>
      <c r="H348" s="215">
        <f t="shared" si="15"/>
        <v>0</v>
      </c>
      <c r="I348" s="10"/>
    </row>
    <row r="349" spans="1:9" s="3" customFormat="1" ht="12.75">
      <c r="A349" s="211"/>
      <c r="B349" s="103" t="s">
        <v>456</v>
      </c>
      <c r="C349" s="95" t="s">
        <v>455</v>
      </c>
      <c r="D349" s="92">
        <v>4</v>
      </c>
      <c r="E349" s="92" t="s">
        <v>582</v>
      </c>
      <c r="F349" s="23"/>
      <c r="G349" s="23"/>
      <c r="H349" s="215">
        <f t="shared" si="15"/>
        <v>0</v>
      </c>
      <c r="I349" s="10"/>
    </row>
    <row r="350" spans="1:9" s="3" customFormat="1" ht="12.75">
      <c r="A350" s="211"/>
      <c r="B350" s="103" t="s">
        <v>588</v>
      </c>
      <c r="C350" s="95" t="s">
        <v>454</v>
      </c>
      <c r="D350" s="213" t="s">
        <v>592</v>
      </c>
      <c r="E350" s="213" t="s">
        <v>592</v>
      </c>
      <c r="F350" s="165" t="s">
        <v>592</v>
      </c>
      <c r="G350" s="165" t="s">
        <v>592</v>
      </c>
      <c r="H350" s="215"/>
      <c r="I350" s="10"/>
    </row>
    <row r="351" spans="1:9" s="3" customFormat="1" ht="12.75">
      <c r="A351" s="211"/>
      <c r="B351" s="216" t="s">
        <v>665</v>
      </c>
      <c r="C351" s="95" t="s">
        <v>453</v>
      </c>
      <c r="D351" s="92">
        <v>1</v>
      </c>
      <c r="E351" s="92" t="s">
        <v>582</v>
      </c>
      <c r="F351" s="23"/>
      <c r="G351" s="23"/>
      <c r="H351" s="215">
        <f t="shared" si="15"/>
        <v>0</v>
      </c>
      <c r="I351" s="10"/>
    </row>
    <row r="352" spans="1:9" s="3" customFormat="1" ht="12.75">
      <c r="A352" s="211"/>
      <c r="B352" s="216" t="s">
        <v>666</v>
      </c>
      <c r="C352" s="95" t="s">
        <v>452</v>
      </c>
      <c r="D352" s="92">
        <v>2</v>
      </c>
      <c r="E352" s="92" t="s">
        <v>582</v>
      </c>
      <c r="F352" s="23"/>
      <c r="G352" s="23"/>
      <c r="H352" s="215">
        <f t="shared" si="15"/>
        <v>0</v>
      </c>
      <c r="I352" s="10"/>
    </row>
    <row r="353" spans="1:9" s="3" customFormat="1" ht="25.5">
      <c r="A353" s="211"/>
      <c r="B353" s="103" t="s">
        <v>589</v>
      </c>
      <c r="C353" s="95" t="s">
        <v>451</v>
      </c>
      <c r="D353" s="213">
        <v>1</v>
      </c>
      <c r="E353" s="213" t="s">
        <v>582</v>
      </c>
      <c r="F353" s="23"/>
      <c r="G353" s="23"/>
      <c r="H353" s="215">
        <f t="shared" si="15"/>
        <v>0</v>
      </c>
      <c r="I353" s="10"/>
    </row>
    <row r="354" spans="1:9" s="3" customFormat="1" ht="12.75">
      <c r="A354" s="211"/>
      <c r="B354" s="216" t="s">
        <v>710</v>
      </c>
      <c r="C354" s="95" t="s">
        <v>449</v>
      </c>
      <c r="D354" s="92">
        <v>2</v>
      </c>
      <c r="E354" s="92" t="s">
        <v>582</v>
      </c>
      <c r="F354" s="23"/>
      <c r="G354" s="23"/>
      <c r="H354" s="215">
        <f t="shared" si="15"/>
        <v>0</v>
      </c>
      <c r="I354" s="10"/>
    </row>
    <row r="355" spans="1:9" s="3" customFormat="1" ht="12.75">
      <c r="A355" s="211"/>
      <c r="B355" s="216" t="s">
        <v>711</v>
      </c>
      <c r="C355" s="95" t="s">
        <v>448</v>
      </c>
      <c r="D355" s="92">
        <v>1</v>
      </c>
      <c r="E355" s="92" t="s">
        <v>582</v>
      </c>
      <c r="F355" s="23"/>
      <c r="G355" s="23"/>
      <c r="H355" s="215">
        <f t="shared" si="15"/>
        <v>0</v>
      </c>
      <c r="I355" s="10"/>
    </row>
    <row r="356" spans="1:9" s="3" customFormat="1" ht="25.5">
      <c r="A356" s="211"/>
      <c r="B356" s="103" t="s">
        <v>590</v>
      </c>
      <c r="C356" s="95" t="s">
        <v>450</v>
      </c>
      <c r="D356" s="213">
        <v>1</v>
      </c>
      <c r="E356" s="213" t="s">
        <v>582</v>
      </c>
      <c r="F356" s="23"/>
      <c r="G356" s="23"/>
      <c r="H356" s="215">
        <f t="shared" si="15"/>
        <v>0</v>
      </c>
      <c r="I356" s="10"/>
    </row>
    <row r="357" spans="1:9" s="3" customFormat="1" ht="12.75">
      <c r="A357" s="211"/>
      <c r="B357" s="216" t="s">
        <v>51</v>
      </c>
      <c r="C357" s="95" t="s">
        <v>449</v>
      </c>
      <c r="D357" s="92">
        <v>2</v>
      </c>
      <c r="E357" s="92" t="s">
        <v>582</v>
      </c>
      <c r="F357" s="23"/>
      <c r="G357" s="23"/>
      <c r="H357" s="215">
        <f t="shared" si="15"/>
        <v>0</v>
      </c>
      <c r="I357" s="10"/>
    </row>
    <row r="358" spans="1:9" s="3" customFormat="1" ht="12.75">
      <c r="A358" s="211"/>
      <c r="B358" s="216" t="s">
        <v>52</v>
      </c>
      <c r="C358" s="95" t="s">
        <v>448</v>
      </c>
      <c r="D358" s="92">
        <v>1</v>
      </c>
      <c r="E358" s="92" t="s">
        <v>582</v>
      </c>
      <c r="F358" s="23"/>
      <c r="G358" s="23"/>
      <c r="H358" s="215">
        <f t="shared" si="15"/>
        <v>0</v>
      </c>
      <c r="I358" s="10"/>
    </row>
    <row r="359" spans="1:9" s="3" customFormat="1" ht="25.5">
      <c r="A359" s="211"/>
      <c r="B359" s="103" t="s">
        <v>760</v>
      </c>
      <c r="C359" s="95" t="s">
        <v>447</v>
      </c>
      <c r="D359" s="213">
        <v>1</v>
      </c>
      <c r="E359" s="213" t="s">
        <v>582</v>
      </c>
      <c r="F359" s="23"/>
      <c r="G359" s="23"/>
      <c r="H359" s="215">
        <f t="shared" si="15"/>
        <v>0</v>
      </c>
      <c r="I359" s="10"/>
    </row>
    <row r="360" spans="1:9" s="3" customFormat="1" ht="12.75">
      <c r="A360" s="211"/>
      <c r="B360" s="216" t="s">
        <v>446</v>
      </c>
      <c r="C360" s="95" t="s">
        <v>445</v>
      </c>
      <c r="D360" s="92">
        <v>2</v>
      </c>
      <c r="E360" s="92" t="s">
        <v>582</v>
      </c>
      <c r="F360" s="23"/>
      <c r="G360" s="23"/>
      <c r="H360" s="215">
        <f t="shared" si="15"/>
        <v>0</v>
      </c>
      <c r="I360" s="10"/>
    </row>
    <row r="361" spans="1:9" s="3" customFormat="1" ht="12.75">
      <c r="A361" s="211"/>
      <c r="B361" s="216" t="s">
        <v>768</v>
      </c>
      <c r="C361" s="95" t="s">
        <v>444</v>
      </c>
      <c r="D361" s="213" t="s">
        <v>592</v>
      </c>
      <c r="E361" s="213" t="s">
        <v>592</v>
      </c>
      <c r="F361" s="165"/>
      <c r="G361" s="165"/>
      <c r="H361" s="215"/>
      <c r="I361" s="10"/>
    </row>
    <row r="362" spans="1:9" s="3" customFormat="1" ht="12.75">
      <c r="A362" s="211"/>
      <c r="B362" s="216" t="s">
        <v>443</v>
      </c>
      <c r="C362" s="95" t="s">
        <v>428</v>
      </c>
      <c r="D362" s="92">
        <v>4</v>
      </c>
      <c r="E362" s="92" t="s">
        <v>582</v>
      </c>
      <c r="F362" s="23"/>
      <c r="G362" s="23"/>
      <c r="H362" s="215">
        <f t="shared" si="15"/>
        <v>0</v>
      </c>
      <c r="I362" s="10"/>
    </row>
    <row r="363" spans="1:9" s="3" customFormat="1" ht="12.75">
      <c r="A363" s="211"/>
      <c r="B363" s="216" t="s">
        <v>442</v>
      </c>
      <c r="C363" s="95" t="s">
        <v>427</v>
      </c>
      <c r="D363" s="92">
        <v>1</v>
      </c>
      <c r="E363" s="92" t="s">
        <v>582</v>
      </c>
      <c r="F363" s="23"/>
      <c r="G363" s="23"/>
      <c r="H363" s="215">
        <f t="shared" si="15"/>
        <v>0</v>
      </c>
      <c r="I363" s="10"/>
    </row>
    <row r="364" spans="1:9" s="3" customFormat="1" ht="12.75">
      <c r="A364" s="211"/>
      <c r="B364" s="216" t="s">
        <v>441</v>
      </c>
      <c r="C364" s="95" t="s">
        <v>440</v>
      </c>
      <c r="D364" s="92">
        <v>1</v>
      </c>
      <c r="E364" s="92" t="s">
        <v>582</v>
      </c>
      <c r="F364" s="23"/>
      <c r="G364" s="23"/>
      <c r="H364" s="215">
        <f t="shared" si="15"/>
        <v>0</v>
      </c>
      <c r="I364" s="10"/>
    </row>
    <row r="365" spans="1:9" s="3" customFormat="1" ht="12.75">
      <c r="A365" s="211"/>
      <c r="B365" s="216" t="s">
        <v>439</v>
      </c>
      <c r="C365" s="95" t="s">
        <v>438</v>
      </c>
      <c r="D365" s="92">
        <v>1</v>
      </c>
      <c r="E365" s="92" t="s">
        <v>582</v>
      </c>
      <c r="F365" s="23"/>
      <c r="G365" s="23"/>
      <c r="H365" s="215">
        <f t="shared" si="15"/>
        <v>0</v>
      </c>
      <c r="I365" s="10"/>
    </row>
    <row r="366" spans="1:9" s="3" customFormat="1" ht="25.5">
      <c r="A366" s="211"/>
      <c r="B366" s="103" t="s">
        <v>780</v>
      </c>
      <c r="C366" s="95" t="s">
        <v>437</v>
      </c>
      <c r="D366" s="213">
        <v>1</v>
      </c>
      <c r="E366" s="213" t="s">
        <v>582</v>
      </c>
      <c r="F366" s="23"/>
      <c r="G366" s="23"/>
      <c r="H366" s="215">
        <f t="shared" si="15"/>
        <v>0</v>
      </c>
      <c r="I366" s="10"/>
    </row>
    <row r="367" spans="1:9" s="3" customFormat="1" ht="12.75">
      <c r="A367" s="211"/>
      <c r="B367" s="216" t="s">
        <v>436</v>
      </c>
      <c r="C367" s="95" t="s">
        <v>435</v>
      </c>
      <c r="D367" s="92">
        <v>1</v>
      </c>
      <c r="E367" s="92" t="s">
        <v>582</v>
      </c>
      <c r="F367" s="23"/>
      <c r="G367" s="23"/>
      <c r="H367" s="215">
        <f t="shared" si="15"/>
        <v>0</v>
      </c>
      <c r="I367" s="10"/>
    </row>
    <row r="368" spans="1:9" s="3" customFormat="1" ht="12.75">
      <c r="A368" s="211"/>
      <c r="B368" s="216" t="s">
        <v>434</v>
      </c>
      <c r="C368" s="95" t="s">
        <v>428</v>
      </c>
      <c r="D368" s="92">
        <v>6</v>
      </c>
      <c r="E368" s="92" t="s">
        <v>582</v>
      </c>
      <c r="F368" s="23"/>
      <c r="G368" s="23"/>
      <c r="H368" s="215">
        <f t="shared" si="15"/>
        <v>0</v>
      </c>
      <c r="I368" s="10"/>
    </row>
    <row r="369" spans="1:9" s="3" customFormat="1" ht="12.75">
      <c r="A369" s="211"/>
      <c r="B369" s="216" t="s">
        <v>433</v>
      </c>
      <c r="C369" s="95" t="s">
        <v>427</v>
      </c>
      <c r="D369" s="92">
        <v>5</v>
      </c>
      <c r="E369" s="92" t="s">
        <v>582</v>
      </c>
      <c r="F369" s="23"/>
      <c r="G369" s="23"/>
      <c r="H369" s="215">
        <f t="shared" si="15"/>
        <v>0</v>
      </c>
      <c r="I369" s="10"/>
    </row>
    <row r="370" spans="1:9" s="3" customFormat="1" ht="12.75">
      <c r="A370" s="211"/>
      <c r="B370" s="216" t="s">
        <v>432</v>
      </c>
      <c r="C370" s="95" t="s">
        <v>426</v>
      </c>
      <c r="D370" s="92">
        <v>4</v>
      </c>
      <c r="E370" s="92" t="s">
        <v>582</v>
      </c>
      <c r="F370" s="23"/>
      <c r="G370" s="23"/>
      <c r="H370" s="215">
        <f t="shared" si="15"/>
        <v>0</v>
      </c>
      <c r="I370" s="10"/>
    </row>
    <row r="371" spans="1:9" s="3" customFormat="1" ht="12.75">
      <c r="A371" s="211"/>
      <c r="B371" s="216" t="s">
        <v>431</v>
      </c>
      <c r="C371" s="95" t="s">
        <v>425</v>
      </c>
      <c r="D371" s="92">
        <v>1</v>
      </c>
      <c r="E371" s="92" t="s">
        <v>582</v>
      </c>
      <c r="F371" s="23"/>
      <c r="G371" s="23"/>
      <c r="H371" s="215">
        <f t="shared" si="15"/>
        <v>0</v>
      </c>
      <c r="I371" s="10"/>
    </row>
    <row r="372" spans="1:9" s="3" customFormat="1" ht="12.75">
      <c r="A372" s="211"/>
      <c r="B372" s="216" t="s">
        <v>430</v>
      </c>
      <c r="C372" s="95" t="s">
        <v>424</v>
      </c>
      <c r="D372" s="92">
        <v>8</v>
      </c>
      <c r="E372" s="92" t="s">
        <v>582</v>
      </c>
      <c r="F372" s="23"/>
      <c r="G372" s="23"/>
      <c r="H372" s="215">
        <f t="shared" si="15"/>
        <v>0</v>
      </c>
      <c r="I372" s="10"/>
    </row>
    <row r="373" spans="1:9" s="3" customFormat="1" ht="25.5">
      <c r="A373" s="211"/>
      <c r="B373" s="103" t="s">
        <v>73</v>
      </c>
      <c r="C373" s="95" t="s">
        <v>429</v>
      </c>
      <c r="D373" s="213">
        <v>1</v>
      </c>
      <c r="E373" s="213" t="s">
        <v>582</v>
      </c>
      <c r="F373" s="23"/>
      <c r="G373" s="23"/>
      <c r="H373" s="215">
        <f t="shared" si="15"/>
        <v>0</v>
      </c>
      <c r="I373" s="10"/>
    </row>
    <row r="374" spans="1:9" s="3" customFormat="1" ht="12.75">
      <c r="A374" s="211"/>
      <c r="B374" s="216" t="s">
        <v>108</v>
      </c>
      <c r="C374" s="95" t="s">
        <v>428</v>
      </c>
      <c r="D374" s="92">
        <v>7</v>
      </c>
      <c r="E374" s="92" t="s">
        <v>582</v>
      </c>
      <c r="F374" s="23"/>
      <c r="G374" s="23"/>
      <c r="H374" s="215">
        <f t="shared" si="15"/>
        <v>0</v>
      </c>
      <c r="I374" s="10"/>
    </row>
    <row r="375" spans="1:9" s="3" customFormat="1" ht="12.75">
      <c r="A375" s="211"/>
      <c r="B375" s="216" t="s">
        <v>109</v>
      </c>
      <c r="C375" s="95" t="s">
        <v>427</v>
      </c>
      <c r="D375" s="92">
        <v>3</v>
      </c>
      <c r="E375" s="92" t="s">
        <v>582</v>
      </c>
      <c r="F375" s="23"/>
      <c r="G375" s="23"/>
      <c r="H375" s="215">
        <f t="shared" si="15"/>
        <v>0</v>
      </c>
      <c r="I375" s="10"/>
    </row>
    <row r="376" spans="1:9" s="3" customFormat="1" ht="12.75">
      <c r="A376" s="211"/>
      <c r="B376" s="216" t="s">
        <v>110</v>
      </c>
      <c r="C376" s="95" t="s">
        <v>426</v>
      </c>
      <c r="D376" s="92">
        <v>4</v>
      </c>
      <c r="E376" s="92" t="s">
        <v>582</v>
      </c>
      <c r="F376" s="23"/>
      <c r="G376" s="23"/>
      <c r="H376" s="215">
        <f t="shared" si="15"/>
        <v>0</v>
      </c>
      <c r="I376" s="10"/>
    </row>
    <row r="377" spans="1:9" s="3" customFormat="1" ht="12.75">
      <c r="A377" s="211"/>
      <c r="B377" s="216" t="s">
        <v>111</v>
      </c>
      <c r="C377" s="95" t="s">
        <v>425</v>
      </c>
      <c r="D377" s="92">
        <v>1</v>
      </c>
      <c r="E377" s="92" t="s">
        <v>582</v>
      </c>
      <c r="F377" s="23"/>
      <c r="G377" s="23"/>
      <c r="H377" s="215">
        <f t="shared" si="15"/>
        <v>0</v>
      </c>
      <c r="I377" s="10"/>
    </row>
    <row r="378" spans="1:9" s="3" customFormat="1" ht="12.75">
      <c r="A378" s="211"/>
      <c r="B378" s="216" t="s">
        <v>112</v>
      </c>
      <c r="C378" s="95" t="s">
        <v>424</v>
      </c>
      <c r="D378" s="92">
        <v>1</v>
      </c>
      <c r="E378" s="92" t="s">
        <v>582</v>
      </c>
      <c r="F378" s="23"/>
      <c r="G378" s="23"/>
      <c r="H378" s="215">
        <f t="shared" si="15"/>
        <v>0</v>
      </c>
      <c r="I378" s="10"/>
    </row>
    <row r="379" spans="1:9" s="3" customFormat="1" ht="12.75">
      <c r="A379" s="211"/>
      <c r="B379" s="103" t="s">
        <v>423</v>
      </c>
      <c r="C379" s="95" t="s">
        <v>422</v>
      </c>
      <c r="D379" s="213" t="s">
        <v>592</v>
      </c>
      <c r="E379" s="213" t="s">
        <v>592</v>
      </c>
      <c r="F379" s="165"/>
      <c r="G379" s="165"/>
      <c r="H379" s="215"/>
      <c r="I379" s="10"/>
    </row>
    <row r="380" spans="1:9" s="3" customFormat="1" ht="12.75">
      <c r="A380" s="211"/>
      <c r="B380" s="216" t="s">
        <v>421</v>
      </c>
      <c r="C380" s="95" t="s">
        <v>420</v>
      </c>
      <c r="D380" s="92">
        <v>1</v>
      </c>
      <c r="E380" s="92" t="s">
        <v>582</v>
      </c>
      <c r="F380" s="23"/>
      <c r="G380" s="23"/>
      <c r="H380" s="215">
        <f t="shared" si="15"/>
        <v>0</v>
      </c>
      <c r="I380" s="10"/>
    </row>
    <row r="381" spans="1:9" s="3" customFormat="1" ht="12.75">
      <c r="A381" s="211"/>
      <c r="B381" s="216" t="s">
        <v>419</v>
      </c>
      <c r="C381" s="95" t="s">
        <v>418</v>
      </c>
      <c r="D381" s="92">
        <v>1</v>
      </c>
      <c r="E381" s="92" t="s">
        <v>582</v>
      </c>
      <c r="F381" s="23"/>
      <c r="G381" s="23"/>
      <c r="H381" s="215">
        <f t="shared" si="15"/>
        <v>0</v>
      </c>
      <c r="I381" s="10"/>
    </row>
    <row r="382" spans="1:9" s="3" customFormat="1" ht="12.75">
      <c r="A382" s="211"/>
      <c r="B382" s="103" t="s">
        <v>417</v>
      </c>
      <c r="C382" s="95" t="s">
        <v>416</v>
      </c>
      <c r="D382" s="213">
        <v>1</v>
      </c>
      <c r="E382" s="213" t="s">
        <v>582</v>
      </c>
      <c r="F382" s="23"/>
      <c r="G382" s="23"/>
      <c r="H382" s="215">
        <f t="shared" si="15"/>
        <v>0</v>
      </c>
      <c r="I382" s="10"/>
    </row>
    <row r="383" spans="1:9" s="3" customFormat="1" ht="12.75">
      <c r="A383" s="211"/>
      <c r="B383" s="103" t="s">
        <v>415</v>
      </c>
      <c r="C383" s="9" t="s">
        <v>414</v>
      </c>
      <c r="D383" s="138">
        <v>70</v>
      </c>
      <c r="E383" s="138" t="s">
        <v>586</v>
      </c>
      <c r="F383" s="23"/>
      <c r="G383" s="23"/>
      <c r="H383" s="215">
        <f t="shared" si="15"/>
        <v>0</v>
      </c>
      <c r="I383" s="10"/>
    </row>
    <row r="384" spans="1:9" s="3" customFormat="1" ht="12.75">
      <c r="A384" s="211"/>
      <c r="B384" s="103" t="s">
        <v>413</v>
      </c>
      <c r="C384" s="9" t="s">
        <v>412</v>
      </c>
      <c r="D384" s="138">
        <v>220</v>
      </c>
      <c r="E384" s="138" t="s">
        <v>586</v>
      </c>
      <c r="F384" s="23"/>
      <c r="G384" s="23"/>
      <c r="H384" s="215">
        <f t="shared" si="15"/>
        <v>0</v>
      </c>
      <c r="I384" s="10"/>
    </row>
    <row r="385" spans="1:9" s="3" customFormat="1" ht="12.75">
      <c r="A385" s="211"/>
      <c r="B385" s="103" t="s">
        <v>411</v>
      </c>
      <c r="C385" s="9" t="s">
        <v>410</v>
      </c>
      <c r="D385" s="138">
        <v>3</v>
      </c>
      <c r="E385" s="138" t="s">
        <v>586</v>
      </c>
      <c r="F385" s="23"/>
      <c r="G385" s="23"/>
      <c r="H385" s="215">
        <f t="shared" si="15"/>
        <v>0</v>
      </c>
      <c r="I385" s="10"/>
    </row>
    <row r="386" spans="1:9" s="3" customFormat="1" ht="12.75">
      <c r="A386" s="211"/>
      <c r="B386" s="103" t="s">
        <v>409</v>
      </c>
      <c r="C386" s="9" t="s">
        <v>408</v>
      </c>
      <c r="D386" s="138">
        <v>60</v>
      </c>
      <c r="E386" s="138" t="s">
        <v>586</v>
      </c>
      <c r="F386" s="23"/>
      <c r="G386" s="23"/>
      <c r="H386" s="215">
        <f t="shared" si="15"/>
        <v>0</v>
      </c>
      <c r="I386" s="10"/>
    </row>
    <row r="387" spans="1:9" s="3" customFormat="1" ht="12.75">
      <c r="A387" s="211"/>
      <c r="B387" s="103" t="s">
        <v>407</v>
      </c>
      <c r="C387" s="9" t="s">
        <v>406</v>
      </c>
      <c r="D387" s="138">
        <v>60</v>
      </c>
      <c r="E387" s="138" t="s">
        <v>586</v>
      </c>
      <c r="F387" s="23"/>
      <c r="G387" s="23"/>
      <c r="H387" s="215">
        <f t="shared" si="15"/>
        <v>0</v>
      </c>
      <c r="I387" s="10"/>
    </row>
    <row r="388" spans="1:9" s="3" customFormat="1" ht="12.75">
      <c r="A388" s="211"/>
      <c r="B388" s="103" t="s">
        <v>405</v>
      </c>
      <c r="C388" s="9" t="s">
        <v>404</v>
      </c>
      <c r="D388" s="138">
        <v>15</v>
      </c>
      <c r="E388" s="138" t="s">
        <v>586</v>
      </c>
      <c r="F388" s="23"/>
      <c r="G388" s="23"/>
      <c r="H388" s="215">
        <f t="shared" si="15"/>
        <v>0</v>
      </c>
      <c r="I388" s="10"/>
    </row>
    <row r="389" spans="1:9" s="3" customFormat="1" ht="12.75">
      <c r="A389" s="211"/>
      <c r="B389" s="103" t="s">
        <v>403</v>
      </c>
      <c r="C389" s="9" t="s">
        <v>402</v>
      </c>
      <c r="D389" s="138">
        <v>15</v>
      </c>
      <c r="E389" s="138" t="s">
        <v>586</v>
      </c>
      <c r="F389" s="23"/>
      <c r="G389" s="23"/>
      <c r="H389" s="215">
        <f t="shared" si="15"/>
        <v>0</v>
      </c>
      <c r="I389" s="10"/>
    </row>
    <row r="390" spans="1:9" s="3" customFormat="1" ht="12.75">
      <c r="A390" s="211"/>
      <c r="B390" s="103" t="s">
        <v>401</v>
      </c>
      <c r="C390" s="9" t="s">
        <v>400</v>
      </c>
      <c r="D390" s="138">
        <v>200</v>
      </c>
      <c r="E390" s="138" t="s">
        <v>586</v>
      </c>
      <c r="F390" s="23"/>
      <c r="G390" s="23"/>
      <c r="H390" s="215">
        <f t="shared" si="15"/>
        <v>0</v>
      </c>
      <c r="I390" s="10"/>
    </row>
    <row r="391" spans="1:9" s="3" customFormat="1" ht="12.75">
      <c r="A391" s="211"/>
      <c r="B391" s="103" t="s">
        <v>399</v>
      </c>
      <c r="C391" s="9" t="s">
        <v>398</v>
      </c>
      <c r="D391" s="138">
        <v>550</v>
      </c>
      <c r="E391" s="138" t="s">
        <v>586</v>
      </c>
      <c r="F391" s="23"/>
      <c r="G391" s="23"/>
      <c r="H391" s="215">
        <f t="shared" si="15"/>
        <v>0</v>
      </c>
      <c r="I391" s="10"/>
    </row>
    <row r="392" spans="1:9" s="3" customFormat="1" ht="12" customHeight="1">
      <c r="A392" s="211"/>
      <c r="B392" s="103" t="s">
        <v>397</v>
      </c>
      <c r="C392" s="9" t="s">
        <v>396</v>
      </c>
      <c r="D392" s="138">
        <v>130</v>
      </c>
      <c r="E392" s="138" t="s">
        <v>586</v>
      </c>
      <c r="F392" s="23"/>
      <c r="G392" s="23"/>
      <c r="H392" s="215">
        <f t="shared" si="15"/>
        <v>0</v>
      </c>
      <c r="I392" s="10"/>
    </row>
    <row r="393" spans="1:9" s="3" customFormat="1" ht="15" customHeight="1">
      <c r="A393" s="211"/>
      <c r="B393" s="103" t="s">
        <v>395</v>
      </c>
      <c r="C393" s="9" t="s">
        <v>394</v>
      </c>
      <c r="D393" s="138">
        <v>7</v>
      </c>
      <c r="E393" s="138" t="s">
        <v>586</v>
      </c>
      <c r="F393" s="23"/>
      <c r="G393" s="23"/>
      <c r="H393" s="215">
        <f t="shared" si="15"/>
        <v>0</v>
      </c>
      <c r="I393" s="10"/>
    </row>
    <row r="394" spans="1:9" s="3" customFormat="1" ht="12.75" customHeight="1">
      <c r="A394" s="211"/>
      <c r="B394" s="103" t="s">
        <v>393</v>
      </c>
      <c r="C394" s="9" t="s">
        <v>392</v>
      </c>
      <c r="D394" s="138">
        <v>25</v>
      </c>
      <c r="E394" s="138" t="s">
        <v>586</v>
      </c>
      <c r="F394" s="23"/>
      <c r="G394" s="23"/>
      <c r="H394" s="215">
        <f t="shared" si="15"/>
        <v>0</v>
      </c>
      <c r="I394" s="10"/>
    </row>
    <row r="395" spans="1:9" s="3" customFormat="1" ht="14.25" customHeight="1">
      <c r="A395" s="211"/>
      <c r="B395" s="103" t="s">
        <v>391</v>
      </c>
      <c r="C395" s="95" t="s">
        <v>390</v>
      </c>
      <c r="D395" s="92">
        <v>1</v>
      </c>
      <c r="E395" s="92" t="s">
        <v>582</v>
      </c>
      <c r="F395" s="23"/>
      <c r="G395" s="23"/>
      <c r="H395" s="215">
        <f t="shared" si="15"/>
        <v>0</v>
      </c>
      <c r="I395" s="10"/>
    </row>
    <row r="396" spans="1:9" s="3" customFormat="1" ht="14.25" customHeight="1">
      <c r="A396" s="211"/>
      <c r="B396" s="216">
        <v>2</v>
      </c>
      <c r="C396" s="95" t="s">
        <v>389</v>
      </c>
      <c r="D396" s="92"/>
      <c r="E396" s="92"/>
      <c r="F396" s="165"/>
      <c r="G396" s="165"/>
      <c r="H396" s="215"/>
      <c r="I396" s="10"/>
    </row>
    <row r="397" spans="1:9" s="3" customFormat="1" ht="27.75" customHeight="1">
      <c r="A397" s="211"/>
      <c r="B397" s="216" t="s">
        <v>587</v>
      </c>
      <c r="C397" s="95" t="s">
        <v>808</v>
      </c>
      <c r="D397" s="213">
        <v>30</v>
      </c>
      <c r="E397" s="213" t="s">
        <v>582</v>
      </c>
      <c r="F397" s="23"/>
      <c r="G397" s="23"/>
      <c r="H397" s="215">
        <f t="shared" si="15"/>
        <v>0</v>
      </c>
      <c r="I397" s="10"/>
    </row>
    <row r="398" spans="1:9" s="3" customFormat="1" ht="25.5" customHeight="1">
      <c r="A398" s="211"/>
      <c r="B398" s="216" t="s">
        <v>591</v>
      </c>
      <c r="C398" s="95" t="s">
        <v>809</v>
      </c>
      <c r="D398" s="213">
        <v>1</v>
      </c>
      <c r="E398" s="213" t="s">
        <v>582</v>
      </c>
      <c r="F398" s="23"/>
      <c r="G398" s="23"/>
      <c r="H398" s="215">
        <f t="shared" si="15"/>
        <v>0</v>
      </c>
      <c r="I398" s="10"/>
    </row>
    <row r="399" spans="1:9" s="3" customFormat="1" ht="25.5">
      <c r="A399" s="211"/>
      <c r="B399" s="216" t="s">
        <v>595</v>
      </c>
      <c r="C399" s="95" t="s">
        <v>810</v>
      </c>
      <c r="D399" s="213">
        <v>104</v>
      </c>
      <c r="E399" s="213" t="s">
        <v>582</v>
      </c>
      <c r="F399" s="23"/>
      <c r="G399" s="23"/>
      <c r="H399" s="215">
        <f t="shared" si="15"/>
        <v>0</v>
      </c>
      <c r="I399" s="10"/>
    </row>
    <row r="400" spans="1:9" s="3" customFormat="1" ht="25.5" customHeight="1">
      <c r="A400" s="211"/>
      <c r="B400" s="216" t="s">
        <v>662</v>
      </c>
      <c r="C400" s="95" t="s">
        <v>811</v>
      </c>
      <c r="D400" s="213">
        <v>15</v>
      </c>
      <c r="E400" s="213" t="s">
        <v>582</v>
      </c>
      <c r="F400" s="23"/>
      <c r="G400" s="23"/>
      <c r="H400" s="215">
        <f t="shared" si="15"/>
        <v>0</v>
      </c>
      <c r="I400" s="10"/>
    </row>
    <row r="401" spans="1:9" s="3" customFormat="1" ht="25.5" customHeight="1">
      <c r="A401" s="211"/>
      <c r="B401" s="216" t="s">
        <v>695</v>
      </c>
      <c r="C401" s="95" t="s">
        <v>812</v>
      </c>
      <c r="D401" s="213">
        <v>10</v>
      </c>
      <c r="E401" s="213" t="s">
        <v>582</v>
      </c>
      <c r="F401" s="23"/>
      <c r="G401" s="23"/>
      <c r="H401" s="215">
        <f t="shared" si="15"/>
        <v>0</v>
      </c>
      <c r="I401" s="10"/>
    </row>
    <row r="402" spans="1:9" s="3" customFormat="1" ht="27" customHeight="1">
      <c r="A402" s="211"/>
      <c r="B402" s="216" t="s">
        <v>696</v>
      </c>
      <c r="C402" s="95" t="s">
        <v>813</v>
      </c>
      <c r="D402" s="213">
        <v>7</v>
      </c>
      <c r="E402" s="213" t="s">
        <v>582</v>
      </c>
      <c r="F402" s="23"/>
      <c r="G402" s="23"/>
      <c r="H402" s="215">
        <f t="shared" si="15"/>
        <v>0</v>
      </c>
      <c r="I402" s="10"/>
    </row>
    <row r="403" spans="1:9" s="3" customFormat="1" ht="12.75" customHeight="1">
      <c r="A403" s="211"/>
      <c r="B403" s="216" t="s">
        <v>57</v>
      </c>
      <c r="C403" s="95" t="s">
        <v>388</v>
      </c>
      <c r="D403" s="92"/>
      <c r="E403" s="92"/>
      <c r="F403" s="165"/>
      <c r="G403" s="165"/>
      <c r="H403" s="215"/>
      <c r="I403" s="10"/>
    </row>
    <row r="404" spans="1:9" s="3" customFormat="1" ht="12.75" customHeight="1">
      <c r="A404" s="211"/>
      <c r="B404" s="216" t="s">
        <v>387</v>
      </c>
      <c r="C404" s="95" t="s">
        <v>386</v>
      </c>
      <c r="D404" s="92">
        <v>3600</v>
      </c>
      <c r="E404" s="92" t="s">
        <v>586</v>
      </c>
      <c r="F404" s="23"/>
      <c r="G404" s="23"/>
      <c r="H404" s="215">
        <f t="shared" si="15"/>
        <v>0</v>
      </c>
      <c r="I404" s="10"/>
    </row>
    <row r="405" spans="1:9" s="3" customFormat="1" ht="12.75" customHeight="1">
      <c r="A405" s="211"/>
      <c r="B405" s="216" t="s">
        <v>385</v>
      </c>
      <c r="C405" s="95" t="s">
        <v>384</v>
      </c>
      <c r="D405" s="92">
        <v>600</v>
      </c>
      <c r="E405" s="92" t="s">
        <v>586</v>
      </c>
      <c r="F405" s="23"/>
      <c r="G405" s="23"/>
      <c r="H405" s="215">
        <f t="shared" si="15"/>
        <v>0</v>
      </c>
      <c r="I405" s="10"/>
    </row>
    <row r="406" spans="1:9" s="3" customFormat="1" ht="12.75" customHeight="1">
      <c r="A406" s="211"/>
      <c r="B406" s="216" t="s">
        <v>58</v>
      </c>
      <c r="C406" s="217" t="s">
        <v>383</v>
      </c>
      <c r="D406" s="213">
        <v>3</v>
      </c>
      <c r="E406" s="213" t="s">
        <v>582</v>
      </c>
      <c r="F406" s="25"/>
      <c r="G406" s="23"/>
      <c r="H406" s="215">
        <f t="shared" si="15"/>
        <v>0</v>
      </c>
      <c r="I406" s="10"/>
    </row>
    <row r="407" spans="1:9" s="3" customFormat="1" ht="12.75" customHeight="1">
      <c r="A407" s="211"/>
      <c r="B407" s="216" t="s">
        <v>176</v>
      </c>
      <c r="C407" s="217" t="s">
        <v>382</v>
      </c>
      <c r="D407" s="213">
        <v>4</v>
      </c>
      <c r="E407" s="213" t="s">
        <v>582</v>
      </c>
      <c r="F407" s="25"/>
      <c r="G407" s="23"/>
      <c r="H407" s="215">
        <f t="shared" si="15"/>
        <v>0</v>
      </c>
      <c r="I407" s="10"/>
    </row>
    <row r="408" spans="1:9" s="3" customFormat="1" ht="12.75" customHeight="1">
      <c r="A408" s="211"/>
      <c r="B408" s="216" t="s">
        <v>381</v>
      </c>
      <c r="C408" s="217" t="s">
        <v>380</v>
      </c>
      <c r="D408" s="213">
        <v>6</v>
      </c>
      <c r="E408" s="213" t="s">
        <v>582</v>
      </c>
      <c r="F408" s="25"/>
      <c r="G408" s="23"/>
      <c r="H408" s="215">
        <f t="shared" si="15"/>
        <v>0</v>
      </c>
      <c r="I408" s="10"/>
    </row>
    <row r="409" spans="1:9" s="3" customFormat="1" ht="12.75" customHeight="1">
      <c r="A409" s="211"/>
      <c r="B409" s="216" t="s">
        <v>379</v>
      </c>
      <c r="C409" s="95" t="s">
        <v>378</v>
      </c>
      <c r="D409" s="92"/>
      <c r="E409" s="92"/>
      <c r="F409" s="165"/>
      <c r="G409" s="165"/>
      <c r="H409" s="215"/>
      <c r="I409" s="10"/>
    </row>
    <row r="410" spans="1:9" s="3" customFormat="1" ht="12.75">
      <c r="A410" s="211"/>
      <c r="B410" s="216" t="s">
        <v>377</v>
      </c>
      <c r="C410" s="95" t="s">
        <v>370</v>
      </c>
      <c r="D410" s="92">
        <v>8</v>
      </c>
      <c r="E410" s="92" t="s">
        <v>582</v>
      </c>
      <c r="F410" s="23"/>
      <c r="G410" s="23"/>
      <c r="H410" s="215">
        <f t="shared" si="15"/>
        <v>0</v>
      </c>
      <c r="I410" s="10"/>
    </row>
    <row r="411" spans="1:9" s="3" customFormat="1" ht="12.75">
      <c r="A411" s="211"/>
      <c r="B411" s="216" t="s">
        <v>376</v>
      </c>
      <c r="C411" s="95" t="s">
        <v>368</v>
      </c>
      <c r="D411" s="92">
        <v>6</v>
      </c>
      <c r="E411" s="92" t="s">
        <v>582</v>
      </c>
      <c r="F411" s="23"/>
      <c r="G411" s="23"/>
      <c r="H411" s="215">
        <f aca="true" t="shared" si="16" ref="H411:H474">SUM(F411,G411)*D411</f>
        <v>0</v>
      </c>
      <c r="I411" s="10"/>
    </row>
    <row r="412" spans="1:9" s="3" customFormat="1" ht="12.75">
      <c r="A412" s="211"/>
      <c r="B412" s="216" t="s">
        <v>375</v>
      </c>
      <c r="C412" s="95" t="s">
        <v>366</v>
      </c>
      <c r="D412" s="92">
        <v>2</v>
      </c>
      <c r="E412" s="92" t="s">
        <v>582</v>
      </c>
      <c r="F412" s="23"/>
      <c r="G412" s="23"/>
      <c r="H412" s="215">
        <f t="shared" si="16"/>
        <v>0</v>
      </c>
      <c r="I412" s="10"/>
    </row>
    <row r="413" spans="1:9" s="3" customFormat="1" ht="12.75">
      <c r="A413" s="211"/>
      <c r="B413" s="216" t="s">
        <v>374</v>
      </c>
      <c r="C413" s="95" t="s">
        <v>364</v>
      </c>
      <c r="D413" s="92">
        <v>12</v>
      </c>
      <c r="E413" s="92" t="s">
        <v>582</v>
      </c>
      <c r="F413" s="23"/>
      <c r="G413" s="23"/>
      <c r="H413" s="215">
        <f t="shared" si="16"/>
        <v>0</v>
      </c>
      <c r="I413" s="10"/>
    </row>
    <row r="414" spans="1:9" s="3" customFormat="1" ht="12.75" customHeight="1">
      <c r="A414" s="211"/>
      <c r="B414" s="216" t="s">
        <v>373</v>
      </c>
      <c r="C414" s="95" t="s">
        <v>372</v>
      </c>
      <c r="D414" s="92"/>
      <c r="E414" s="92"/>
      <c r="F414" s="165"/>
      <c r="G414" s="165"/>
      <c r="H414" s="215"/>
      <c r="I414" s="10"/>
    </row>
    <row r="415" spans="1:9" s="3" customFormat="1" ht="12.75" customHeight="1">
      <c r="A415" s="211"/>
      <c r="B415" s="216" t="s">
        <v>371</v>
      </c>
      <c r="C415" s="95" t="s">
        <v>370</v>
      </c>
      <c r="D415" s="92">
        <v>1</v>
      </c>
      <c r="E415" s="92" t="s">
        <v>582</v>
      </c>
      <c r="F415" s="23"/>
      <c r="G415" s="23"/>
      <c r="H415" s="215">
        <f t="shared" si="16"/>
        <v>0</v>
      </c>
      <c r="I415" s="10"/>
    </row>
    <row r="416" spans="1:9" s="3" customFormat="1" ht="12.75" customHeight="1">
      <c r="A416" s="211"/>
      <c r="B416" s="216" t="s">
        <v>369</v>
      </c>
      <c r="C416" s="95" t="s">
        <v>368</v>
      </c>
      <c r="D416" s="92">
        <v>1</v>
      </c>
      <c r="E416" s="92" t="s">
        <v>582</v>
      </c>
      <c r="F416" s="23"/>
      <c r="G416" s="23"/>
      <c r="H416" s="215">
        <f t="shared" si="16"/>
        <v>0</v>
      </c>
      <c r="I416" s="10"/>
    </row>
    <row r="417" spans="1:9" s="3" customFormat="1" ht="12.75" customHeight="1">
      <c r="A417" s="211"/>
      <c r="B417" s="216" t="s">
        <v>367</v>
      </c>
      <c r="C417" s="95" t="s">
        <v>366</v>
      </c>
      <c r="D417" s="92">
        <v>1</v>
      </c>
      <c r="E417" s="92" t="s">
        <v>582</v>
      </c>
      <c r="F417" s="23"/>
      <c r="G417" s="23"/>
      <c r="H417" s="215">
        <f t="shared" si="16"/>
        <v>0</v>
      </c>
      <c r="I417" s="10"/>
    </row>
    <row r="418" spans="1:9" s="3" customFormat="1" ht="12.75" customHeight="1">
      <c r="A418" s="211"/>
      <c r="B418" s="216" t="s">
        <v>365</v>
      </c>
      <c r="C418" s="95" t="s">
        <v>364</v>
      </c>
      <c r="D418" s="92">
        <v>4</v>
      </c>
      <c r="E418" s="92" t="s">
        <v>582</v>
      </c>
      <c r="F418" s="23"/>
      <c r="G418" s="23"/>
      <c r="H418" s="215">
        <f t="shared" si="16"/>
        <v>0</v>
      </c>
      <c r="I418" s="10"/>
    </row>
    <row r="419" spans="1:9" s="3" customFormat="1" ht="12.75" customHeight="1">
      <c r="A419" s="211"/>
      <c r="B419" s="216" t="s">
        <v>363</v>
      </c>
      <c r="C419" s="95" t="s">
        <v>362</v>
      </c>
      <c r="D419" s="92">
        <v>1</v>
      </c>
      <c r="E419" s="92" t="s">
        <v>582</v>
      </c>
      <c r="F419" s="23"/>
      <c r="G419" s="23"/>
      <c r="H419" s="215">
        <f t="shared" si="16"/>
        <v>0</v>
      </c>
      <c r="I419" s="10"/>
    </row>
    <row r="420" spans="1:9" s="3" customFormat="1" ht="12.75" customHeight="1">
      <c r="A420" s="211"/>
      <c r="B420" s="216" t="s">
        <v>361</v>
      </c>
      <c r="C420" s="95" t="s">
        <v>360</v>
      </c>
      <c r="D420" s="92">
        <v>1</v>
      </c>
      <c r="E420" s="92" t="s">
        <v>582</v>
      </c>
      <c r="F420" s="23"/>
      <c r="G420" s="23"/>
      <c r="H420" s="215">
        <f t="shared" si="16"/>
        <v>0</v>
      </c>
      <c r="I420" s="10"/>
    </row>
    <row r="421" spans="1:9" s="3" customFormat="1" ht="12.75" customHeight="1">
      <c r="A421" s="211"/>
      <c r="B421" s="216" t="s">
        <v>359</v>
      </c>
      <c r="C421" s="95" t="s">
        <v>358</v>
      </c>
      <c r="D421" s="92"/>
      <c r="E421" s="92"/>
      <c r="F421" s="165"/>
      <c r="G421" s="165"/>
      <c r="H421" s="215"/>
      <c r="I421" s="10"/>
    </row>
    <row r="422" spans="1:9" s="3" customFormat="1" ht="12.75" customHeight="1">
      <c r="A422" s="211"/>
      <c r="B422" s="216" t="s">
        <v>357</v>
      </c>
      <c r="C422" s="95" t="s">
        <v>356</v>
      </c>
      <c r="D422" s="92">
        <v>171</v>
      </c>
      <c r="E422" s="92" t="s">
        <v>586</v>
      </c>
      <c r="F422" s="23"/>
      <c r="G422" s="23"/>
      <c r="H422" s="215">
        <f t="shared" si="16"/>
        <v>0</v>
      </c>
      <c r="I422" s="10"/>
    </row>
    <row r="423" spans="1:9" s="3" customFormat="1" ht="12.75" customHeight="1">
      <c r="A423" s="211"/>
      <c r="B423" s="216" t="s">
        <v>353</v>
      </c>
      <c r="C423" s="95" t="s">
        <v>355</v>
      </c>
      <c r="D423" s="92">
        <v>6</v>
      </c>
      <c r="E423" s="92" t="s">
        <v>586</v>
      </c>
      <c r="F423" s="23"/>
      <c r="G423" s="23"/>
      <c r="H423" s="215">
        <f t="shared" si="16"/>
        <v>0</v>
      </c>
      <c r="I423" s="10"/>
    </row>
    <row r="424" spans="1:9" s="3" customFormat="1" ht="12.75">
      <c r="A424" s="211"/>
      <c r="B424" s="216" t="s">
        <v>353</v>
      </c>
      <c r="C424" s="95" t="s">
        <v>354</v>
      </c>
      <c r="D424" s="92">
        <v>9</v>
      </c>
      <c r="E424" s="92" t="s">
        <v>586</v>
      </c>
      <c r="F424" s="23"/>
      <c r="G424" s="23"/>
      <c r="H424" s="215">
        <f t="shared" si="16"/>
        <v>0</v>
      </c>
      <c r="I424" s="10"/>
    </row>
    <row r="425" spans="1:9" s="3" customFormat="1" ht="12.75">
      <c r="A425" s="211"/>
      <c r="B425" s="216" t="s">
        <v>353</v>
      </c>
      <c r="C425" s="95" t="s">
        <v>352</v>
      </c>
      <c r="D425" s="92">
        <v>3</v>
      </c>
      <c r="E425" s="92" t="s">
        <v>586</v>
      </c>
      <c r="F425" s="23"/>
      <c r="G425" s="23"/>
      <c r="H425" s="215">
        <f t="shared" si="16"/>
        <v>0</v>
      </c>
      <c r="I425" s="10"/>
    </row>
    <row r="426" spans="1:9" s="3" customFormat="1" ht="12.75">
      <c r="A426" s="211"/>
      <c r="B426" s="216" t="s">
        <v>351</v>
      </c>
      <c r="C426" s="95" t="s">
        <v>350</v>
      </c>
      <c r="D426" s="92">
        <v>12</v>
      </c>
      <c r="E426" s="92" t="s">
        <v>586</v>
      </c>
      <c r="F426" s="23"/>
      <c r="G426" s="23"/>
      <c r="H426" s="215">
        <f t="shared" si="16"/>
        <v>0</v>
      </c>
      <c r="I426" s="10"/>
    </row>
    <row r="427" spans="1:9" s="3" customFormat="1" ht="12.75">
      <c r="A427" s="211"/>
      <c r="B427" s="216" t="s">
        <v>349</v>
      </c>
      <c r="C427" s="95" t="s">
        <v>348</v>
      </c>
      <c r="D427" s="92">
        <v>1</v>
      </c>
      <c r="E427" s="92" t="s">
        <v>582</v>
      </c>
      <c r="F427" s="23"/>
      <c r="G427" s="23"/>
      <c r="H427" s="215">
        <f t="shared" si="16"/>
        <v>0</v>
      </c>
      <c r="I427" s="10"/>
    </row>
    <row r="428" spans="1:9" s="3" customFormat="1" ht="12.75" customHeight="1">
      <c r="A428" s="211"/>
      <c r="B428" s="216" t="s">
        <v>347</v>
      </c>
      <c r="C428" s="95" t="s">
        <v>346</v>
      </c>
      <c r="D428" s="92">
        <v>4</v>
      </c>
      <c r="E428" s="92" t="s">
        <v>582</v>
      </c>
      <c r="F428" s="23"/>
      <c r="G428" s="23"/>
      <c r="H428" s="215">
        <f t="shared" si="16"/>
        <v>0</v>
      </c>
      <c r="I428" s="10"/>
    </row>
    <row r="429" spans="1:9" s="3" customFormat="1" ht="12.75" customHeight="1">
      <c r="A429" s="211"/>
      <c r="B429" s="216" t="s">
        <v>345</v>
      </c>
      <c r="C429" s="95" t="s">
        <v>344</v>
      </c>
      <c r="D429" s="92">
        <v>39</v>
      </c>
      <c r="E429" s="92" t="s">
        <v>582</v>
      </c>
      <c r="F429" s="23"/>
      <c r="G429" s="23"/>
      <c r="H429" s="215">
        <f t="shared" si="16"/>
        <v>0</v>
      </c>
      <c r="I429" s="10"/>
    </row>
    <row r="430" spans="1:9" s="3" customFormat="1" ht="12.75" customHeight="1">
      <c r="A430" s="211"/>
      <c r="B430" s="216" t="s">
        <v>343</v>
      </c>
      <c r="C430" s="95" t="s">
        <v>342</v>
      </c>
      <c r="D430" s="92">
        <v>1</v>
      </c>
      <c r="E430" s="92" t="s">
        <v>582</v>
      </c>
      <c r="F430" s="23"/>
      <c r="G430" s="23"/>
      <c r="H430" s="215">
        <f t="shared" si="16"/>
        <v>0</v>
      </c>
      <c r="I430" s="10"/>
    </row>
    <row r="431" spans="1:9" s="3" customFormat="1" ht="12.75" customHeight="1">
      <c r="A431" s="211"/>
      <c r="B431" s="216" t="s">
        <v>341</v>
      </c>
      <c r="C431" s="95" t="s">
        <v>340</v>
      </c>
      <c r="D431" s="92">
        <v>15</v>
      </c>
      <c r="E431" s="92" t="s">
        <v>586</v>
      </c>
      <c r="F431" s="23"/>
      <c r="G431" s="23"/>
      <c r="H431" s="215">
        <f t="shared" si="16"/>
        <v>0</v>
      </c>
      <c r="I431" s="10"/>
    </row>
    <row r="432" spans="1:9" s="3" customFormat="1" ht="12.75" customHeight="1">
      <c r="A432" s="211"/>
      <c r="B432" s="216" t="s">
        <v>339</v>
      </c>
      <c r="C432" s="95" t="s">
        <v>338</v>
      </c>
      <c r="D432" s="92">
        <v>12</v>
      </c>
      <c r="E432" s="92" t="s">
        <v>582</v>
      </c>
      <c r="F432" s="23"/>
      <c r="G432" s="23"/>
      <c r="H432" s="215">
        <f t="shared" si="16"/>
        <v>0</v>
      </c>
      <c r="I432" s="10"/>
    </row>
    <row r="433" spans="1:9" s="3" customFormat="1" ht="12.75" customHeight="1">
      <c r="A433" s="211"/>
      <c r="B433" s="216" t="s">
        <v>337</v>
      </c>
      <c r="C433" s="95" t="s">
        <v>336</v>
      </c>
      <c r="D433" s="92">
        <v>36</v>
      </c>
      <c r="E433" s="92" t="s">
        <v>586</v>
      </c>
      <c r="F433" s="23"/>
      <c r="G433" s="23"/>
      <c r="H433" s="215">
        <f t="shared" si="16"/>
        <v>0</v>
      </c>
      <c r="I433" s="10"/>
    </row>
    <row r="434" spans="1:9" s="3" customFormat="1" ht="12.75" customHeight="1">
      <c r="A434" s="211"/>
      <c r="B434" s="216" t="s">
        <v>335</v>
      </c>
      <c r="C434" s="95" t="s">
        <v>334</v>
      </c>
      <c r="D434" s="92">
        <v>36</v>
      </c>
      <c r="E434" s="92" t="s">
        <v>586</v>
      </c>
      <c r="F434" s="23"/>
      <c r="G434" s="23"/>
      <c r="H434" s="215">
        <f t="shared" si="16"/>
        <v>0</v>
      </c>
      <c r="I434" s="10"/>
    </row>
    <row r="435" spans="1:9" s="3" customFormat="1" ht="12.75" customHeight="1">
      <c r="A435" s="211"/>
      <c r="B435" s="216" t="s">
        <v>333</v>
      </c>
      <c r="C435" s="95" t="s">
        <v>332</v>
      </c>
      <c r="D435" s="92">
        <v>22</v>
      </c>
      <c r="E435" s="92" t="s">
        <v>582</v>
      </c>
      <c r="F435" s="23"/>
      <c r="G435" s="23"/>
      <c r="H435" s="215">
        <f t="shared" si="16"/>
        <v>0</v>
      </c>
      <c r="I435" s="10"/>
    </row>
    <row r="436" spans="1:9" s="3" customFormat="1" ht="12.75" customHeight="1">
      <c r="A436" s="211"/>
      <c r="B436" s="216" t="s">
        <v>331</v>
      </c>
      <c r="C436" s="95" t="s">
        <v>330</v>
      </c>
      <c r="D436" s="92">
        <v>2</v>
      </c>
      <c r="E436" s="92" t="s">
        <v>582</v>
      </c>
      <c r="F436" s="23"/>
      <c r="G436" s="23"/>
      <c r="H436" s="215">
        <f t="shared" si="16"/>
        <v>0</v>
      </c>
      <c r="I436" s="10"/>
    </row>
    <row r="437" spans="1:9" s="3" customFormat="1" ht="12.75" customHeight="1">
      <c r="A437" s="211"/>
      <c r="B437" s="216" t="s">
        <v>329</v>
      </c>
      <c r="C437" s="95" t="s">
        <v>328</v>
      </c>
      <c r="D437" s="92">
        <v>3</v>
      </c>
      <c r="E437" s="92" t="s">
        <v>582</v>
      </c>
      <c r="F437" s="23"/>
      <c r="G437" s="23"/>
      <c r="H437" s="215">
        <f t="shared" si="16"/>
        <v>0</v>
      </c>
      <c r="I437" s="10"/>
    </row>
    <row r="438" spans="1:9" s="3" customFormat="1" ht="12.75" customHeight="1">
      <c r="A438" s="211"/>
      <c r="B438" s="216" t="s">
        <v>327</v>
      </c>
      <c r="C438" s="95" t="s">
        <v>326</v>
      </c>
      <c r="D438" s="92">
        <v>2</v>
      </c>
      <c r="E438" s="92" t="s">
        <v>582</v>
      </c>
      <c r="F438" s="23"/>
      <c r="G438" s="23"/>
      <c r="H438" s="215">
        <f t="shared" si="16"/>
        <v>0</v>
      </c>
      <c r="I438" s="10"/>
    </row>
    <row r="439" spans="1:9" s="3" customFormat="1" ht="12.75" customHeight="1">
      <c r="A439" s="211"/>
      <c r="B439" s="216" t="s">
        <v>325</v>
      </c>
      <c r="C439" s="95" t="s">
        <v>324</v>
      </c>
      <c r="D439" s="92">
        <v>24</v>
      </c>
      <c r="E439" s="92" t="s">
        <v>582</v>
      </c>
      <c r="F439" s="23"/>
      <c r="G439" s="23"/>
      <c r="H439" s="215">
        <f t="shared" si="16"/>
        <v>0</v>
      </c>
      <c r="I439" s="10"/>
    </row>
    <row r="440" spans="1:9" s="3" customFormat="1" ht="12.75">
      <c r="A440" s="211"/>
      <c r="B440" s="216" t="s">
        <v>323</v>
      </c>
      <c r="C440" s="95" t="s">
        <v>322</v>
      </c>
      <c r="D440" s="92">
        <v>17</v>
      </c>
      <c r="E440" s="92" t="s">
        <v>582</v>
      </c>
      <c r="F440" s="23"/>
      <c r="G440" s="23"/>
      <c r="H440" s="215">
        <f t="shared" si="16"/>
        <v>0</v>
      </c>
      <c r="I440" s="10"/>
    </row>
    <row r="441" spans="1:9" s="3" customFormat="1" ht="12.75">
      <c r="A441" s="211"/>
      <c r="B441" s="216" t="s">
        <v>321</v>
      </c>
      <c r="C441" s="95" t="s">
        <v>320</v>
      </c>
      <c r="D441" s="92">
        <v>1</v>
      </c>
      <c r="E441" s="92" t="s">
        <v>582</v>
      </c>
      <c r="F441" s="23"/>
      <c r="G441" s="23"/>
      <c r="H441" s="215">
        <f t="shared" si="16"/>
        <v>0</v>
      </c>
      <c r="I441" s="10"/>
    </row>
    <row r="442" spans="1:9" s="3" customFormat="1" ht="12.75">
      <c r="A442" s="211"/>
      <c r="B442" s="216" t="s">
        <v>319</v>
      </c>
      <c r="C442" s="95" t="s">
        <v>318</v>
      </c>
      <c r="D442" s="92">
        <v>36</v>
      </c>
      <c r="E442" s="92" t="s">
        <v>586</v>
      </c>
      <c r="F442" s="23"/>
      <c r="G442" s="23"/>
      <c r="H442" s="215">
        <f t="shared" si="16"/>
        <v>0</v>
      </c>
      <c r="I442" s="10"/>
    </row>
    <row r="443" spans="1:9" s="3" customFormat="1" ht="12.75" customHeight="1">
      <c r="A443" s="211"/>
      <c r="B443" s="216" t="s">
        <v>317</v>
      </c>
      <c r="C443" s="95" t="s">
        <v>316</v>
      </c>
      <c r="D443" s="92">
        <v>24</v>
      </c>
      <c r="E443" s="92" t="s">
        <v>586</v>
      </c>
      <c r="F443" s="23"/>
      <c r="G443" s="23"/>
      <c r="H443" s="215">
        <f t="shared" si="16"/>
        <v>0</v>
      </c>
      <c r="I443" s="10"/>
    </row>
    <row r="444" spans="1:9" s="3" customFormat="1" ht="12.75" customHeight="1">
      <c r="A444" s="211"/>
      <c r="B444" s="216" t="s">
        <v>315</v>
      </c>
      <c r="C444" s="95" t="s">
        <v>314</v>
      </c>
      <c r="D444" s="92">
        <v>24</v>
      </c>
      <c r="E444" s="92" t="s">
        <v>586</v>
      </c>
      <c r="F444" s="23"/>
      <c r="G444" s="23"/>
      <c r="H444" s="215">
        <f t="shared" si="16"/>
        <v>0</v>
      </c>
      <c r="I444" s="10"/>
    </row>
    <row r="445" spans="1:9" s="3" customFormat="1" ht="12.75" customHeight="1">
      <c r="A445" s="211"/>
      <c r="B445" s="216" t="s">
        <v>313</v>
      </c>
      <c r="C445" s="95" t="s">
        <v>312</v>
      </c>
      <c r="D445" s="92">
        <v>15</v>
      </c>
      <c r="E445" s="92" t="s">
        <v>582</v>
      </c>
      <c r="F445" s="23"/>
      <c r="G445" s="23"/>
      <c r="H445" s="215">
        <f t="shared" si="16"/>
        <v>0</v>
      </c>
      <c r="I445" s="10"/>
    </row>
    <row r="446" spans="1:9" s="3" customFormat="1" ht="12.75" customHeight="1">
      <c r="A446" s="211"/>
      <c r="B446" s="216" t="s">
        <v>311</v>
      </c>
      <c r="C446" s="95" t="s">
        <v>310</v>
      </c>
      <c r="D446" s="92">
        <v>2</v>
      </c>
      <c r="E446" s="92" t="s">
        <v>582</v>
      </c>
      <c r="F446" s="23"/>
      <c r="G446" s="23"/>
      <c r="H446" s="215">
        <f t="shared" si="16"/>
        <v>0</v>
      </c>
      <c r="I446" s="10"/>
    </row>
    <row r="447" spans="1:9" s="3" customFormat="1" ht="12.75" customHeight="1">
      <c r="A447" s="211"/>
      <c r="B447" s="216" t="s">
        <v>309</v>
      </c>
      <c r="C447" s="95" t="s">
        <v>308</v>
      </c>
      <c r="D447" s="92">
        <v>3</v>
      </c>
      <c r="E447" s="92" t="s">
        <v>582</v>
      </c>
      <c r="F447" s="23"/>
      <c r="G447" s="23"/>
      <c r="H447" s="215">
        <f t="shared" si="16"/>
        <v>0</v>
      </c>
      <c r="I447" s="10"/>
    </row>
    <row r="448" spans="1:9" s="3" customFormat="1" ht="12.75" customHeight="1">
      <c r="A448" s="211"/>
      <c r="B448" s="216" t="s">
        <v>307</v>
      </c>
      <c r="C448" s="95" t="s">
        <v>306</v>
      </c>
      <c r="D448" s="92">
        <v>15</v>
      </c>
      <c r="E448" s="92" t="s">
        <v>582</v>
      </c>
      <c r="F448" s="23"/>
      <c r="G448" s="23"/>
      <c r="H448" s="215">
        <f t="shared" si="16"/>
        <v>0</v>
      </c>
      <c r="I448" s="10"/>
    </row>
    <row r="449" spans="1:9" s="3" customFormat="1" ht="12.75" customHeight="1">
      <c r="A449" s="211"/>
      <c r="B449" s="216" t="s">
        <v>305</v>
      </c>
      <c r="C449" s="95" t="s">
        <v>304</v>
      </c>
      <c r="D449" s="92">
        <v>11</v>
      </c>
      <c r="E449" s="92" t="s">
        <v>582</v>
      </c>
      <c r="F449" s="23"/>
      <c r="G449" s="23"/>
      <c r="H449" s="215">
        <f t="shared" si="16"/>
        <v>0</v>
      </c>
      <c r="I449" s="10"/>
    </row>
    <row r="450" spans="1:9" s="3" customFormat="1" ht="12.75" customHeight="1">
      <c r="A450" s="211"/>
      <c r="B450" s="216" t="s">
        <v>303</v>
      </c>
      <c r="C450" s="95" t="s">
        <v>302</v>
      </c>
      <c r="D450" s="92">
        <v>3</v>
      </c>
      <c r="E450" s="92" t="s">
        <v>582</v>
      </c>
      <c r="F450" s="23"/>
      <c r="G450" s="23"/>
      <c r="H450" s="215">
        <f t="shared" si="16"/>
        <v>0</v>
      </c>
      <c r="I450" s="10"/>
    </row>
    <row r="451" spans="1:9" s="3" customFormat="1" ht="12.75" customHeight="1">
      <c r="A451" s="211"/>
      <c r="B451" s="216" t="s">
        <v>301</v>
      </c>
      <c r="C451" s="95" t="s">
        <v>300</v>
      </c>
      <c r="D451" s="92">
        <v>24</v>
      </c>
      <c r="E451" s="92" t="s">
        <v>586</v>
      </c>
      <c r="F451" s="23"/>
      <c r="G451" s="23"/>
      <c r="H451" s="215">
        <f t="shared" si="16"/>
        <v>0</v>
      </c>
      <c r="I451" s="10"/>
    </row>
    <row r="452" spans="1:9" s="3" customFormat="1" ht="12.75">
      <c r="A452" s="211"/>
      <c r="B452" s="216" t="s">
        <v>299</v>
      </c>
      <c r="C452" s="95" t="s">
        <v>298</v>
      </c>
      <c r="D452" s="92">
        <v>51</v>
      </c>
      <c r="E452" s="92" t="s">
        <v>586</v>
      </c>
      <c r="F452" s="23"/>
      <c r="G452" s="23"/>
      <c r="H452" s="215">
        <f t="shared" si="16"/>
        <v>0</v>
      </c>
      <c r="I452" s="10"/>
    </row>
    <row r="453" spans="1:9" s="3" customFormat="1" ht="12.75">
      <c r="A453" s="211"/>
      <c r="B453" s="216" t="s">
        <v>297</v>
      </c>
      <c r="C453" s="95" t="s">
        <v>296</v>
      </c>
      <c r="D453" s="92">
        <v>51</v>
      </c>
      <c r="E453" s="92" t="s">
        <v>586</v>
      </c>
      <c r="F453" s="23"/>
      <c r="G453" s="23"/>
      <c r="H453" s="215">
        <f t="shared" si="16"/>
        <v>0</v>
      </c>
      <c r="I453" s="10"/>
    </row>
    <row r="454" spans="1:9" s="3" customFormat="1" ht="12.75">
      <c r="A454" s="211"/>
      <c r="B454" s="216" t="s">
        <v>295</v>
      </c>
      <c r="C454" s="95" t="s">
        <v>294</v>
      </c>
      <c r="D454" s="92">
        <v>28</v>
      </c>
      <c r="E454" s="92" t="s">
        <v>582</v>
      </c>
      <c r="F454" s="23"/>
      <c r="G454" s="23"/>
      <c r="H454" s="215">
        <f t="shared" si="16"/>
        <v>0</v>
      </c>
      <c r="I454" s="10"/>
    </row>
    <row r="455" spans="1:9" s="3" customFormat="1" ht="12.75">
      <c r="A455" s="211"/>
      <c r="B455" s="216" t="s">
        <v>293</v>
      </c>
      <c r="C455" s="95" t="s">
        <v>292</v>
      </c>
      <c r="D455" s="92">
        <v>4</v>
      </c>
      <c r="E455" s="92" t="s">
        <v>582</v>
      </c>
      <c r="F455" s="23"/>
      <c r="G455" s="23"/>
      <c r="H455" s="215">
        <f>SUM(F455,G455)*D455</f>
        <v>0</v>
      </c>
      <c r="I455" s="10"/>
    </row>
    <row r="456" spans="1:9" s="3" customFormat="1" ht="12.75">
      <c r="A456" s="211"/>
      <c r="B456" s="216" t="s">
        <v>291</v>
      </c>
      <c r="C456" s="95" t="s">
        <v>290</v>
      </c>
      <c r="D456" s="92">
        <v>3</v>
      </c>
      <c r="E456" s="92" t="s">
        <v>582</v>
      </c>
      <c r="F456" s="23"/>
      <c r="G456" s="23"/>
      <c r="H456" s="215">
        <f t="shared" si="16"/>
        <v>0</v>
      </c>
      <c r="I456" s="10"/>
    </row>
    <row r="457" spans="1:9" s="3" customFormat="1" ht="12.75">
      <c r="A457" s="211"/>
      <c r="B457" s="216" t="s">
        <v>289</v>
      </c>
      <c r="C457" s="95" t="s">
        <v>288</v>
      </c>
      <c r="D457" s="92">
        <v>2</v>
      </c>
      <c r="E457" s="92" t="s">
        <v>582</v>
      </c>
      <c r="F457" s="23"/>
      <c r="G457" s="23"/>
      <c r="H457" s="215">
        <f t="shared" si="16"/>
        <v>0</v>
      </c>
      <c r="I457" s="10"/>
    </row>
    <row r="458" spans="1:9" s="3" customFormat="1" ht="12.75">
      <c r="A458" s="211"/>
      <c r="B458" s="216" t="s">
        <v>287</v>
      </c>
      <c r="C458" s="95" t="s">
        <v>286</v>
      </c>
      <c r="D458" s="92">
        <v>32</v>
      </c>
      <c r="E458" s="92" t="s">
        <v>582</v>
      </c>
      <c r="F458" s="23"/>
      <c r="G458" s="23"/>
      <c r="H458" s="215">
        <f t="shared" si="16"/>
        <v>0</v>
      </c>
      <c r="I458" s="10"/>
    </row>
    <row r="459" spans="1:9" s="3" customFormat="1" ht="12.75">
      <c r="A459" s="211"/>
      <c r="B459" s="216" t="s">
        <v>285</v>
      </c>
      <c r="C459" s="95" t="s">
        <v>284</v>
      </c>
      <c r="D459" s="92">
        <v>20</v>
      </c>
      <c r="E459" s="92" t="s">
        <v>582</v>
      </c>
      <c r="F459" s="23"/>
      <c r="G459" s="23"/>
      <c r="H459" s="215">
        <f t="shared" si="16"/>
        <v>0</v>
      </c>
      <c r="I459" s="10"/>
    </row>
    <row r="460" spans="1:9" s="3" customFormat="1" ht="12.75">
      <c r="A460" s="211"/>
      <c r="B460" s="216" t="s">
        <v>283</v>
      </c>
      <c r="C460" s="95" t="s">
        <v>282</v>
      </c>
      <c r="D460" s="92">
        <v>4</v>
      </c>
      <c r="E460" s="92" t="s">
        <v>582</v>
      </c>
      <c r="F460" s="23"/>
      <c r="G460" s="23"/>
      <c r="H460" s="215">
        <f t="shared" si="16"/>
        <v>0</v>
      </c>
      <c r="I460" s="10"/>
    </row>
    <row r="461" spans="1:9" s="3" customFormat="1" ht="12.75">
      <c r="A461" s="211"/>
      <c r="B461" s="216" t="s">
        <v>281</v>
      </c>
      <c r="C461" s="95" t="s">
        <v>280</v>
      </c>
      <c r="D461" s="92">
        <v>51</v>
      </c>
      <c r="E461" s="92" t="s">
        <v>586</v>
      </c>
      <c r="F461" s="23"/>
      <c r="G461" s="23"/>
      <c r="H461" s="215">
        <f t="shared" si="16"/>
        <v>0</v>
      </c>
      <c r="I461" s="10"/>
    </row>
    <row r="462" spans="1:9" s="3" customFormat="1" ht="12.75">
      <c r="A462" s="211"/>
      <c r="B462" s="216" t="s">
        <v>279</v>
      </c>
      <c r="C462" s="95" t="s">
        <v>278</v>
      </c>
      <c r="D462" s="92">
        <v>132</v>
      </c>
      <c r="E462" s="92" t="s">
        <v>586</v>
      </c>
      <c r="F462" s="23"/>
      <c r="G462" s="23"/>
      <c r="H462" s="215">
        <f t="shared" si="16"/>
        <v>0</v>
      </c>
      <c r="I462" s="10"/>
    </row>
    <row r="463" spans="1:9" s="3" customFormat="1" ht="12.75">
      <c r="A463" s="211"/>
      <c r="B463" s="216" t="s">
        <v>277</v>
      </c>
      <c r="C463" s="9" t="s">
        <v>276</v>
      </c>
      <c r="D463" s="138">
        <v>88</v>
      </c>
      <c r="E463" s="138" t="s">
        <v>582</v>
      </c>
      <c r="F463" s="25"/>
      <c r="G463" s="23"/>
      <c r="H463" s="215">
        <f t="shared" si="16"/>
        <v>0</v>
      </c>
      <c r="I463" s="10"/>
    </row>
    <row r="464" spans="1:9" s="3" customFormat="1" ht="12.75">
      <c r="A464" s="211"/>
      <c r="B464" s="216" t="s">
        <v>275</v>
      </c>
      <c r="C464" s="9" t="s">
        <v>274</v>
      </c>
      <c r="D464" s="138">
        <v>15</v>
      </c>
      <c r="E464" s="138" t="s">
        <v>582</v>
      </c>
      <c r="F464" s="25"/>
      <c r="G464" s="23"/>
      <c r="H464" s="215">
        <f t="shared" si="16"/>
        <v>0</v>
      </c>
      <c r="I464" s="10"/>
    </row>
    <row r="465" spans="1:9" s="3" customFormat="1" ht="12.75">
      <c r="A465" s="211"/>
      <c r="B465" s="216" t="s">
        <v>273</v>
      </c>
      <c r="C465" s="9" t="s">
        <v>272</v>
      </c>
      <c r="D465" s="138">
        <v>13</v>
      </c>
      <c r="E465" s="138" t="s">
        <v>582</v>
      </c>
      <c r="F465" s="25"/>
      <c r="G465" s="23"/>
      <c r="H465" s="215">
        <f t="shared" si="16"/>
        <v>0</v>
      </c>
      <c r="I465" s="10"/>
    </row>
    <row r="466" spans="1:9" s="3" customFormat="1" ht="14.25" customHeight="1">
      <c r="A466" s="211"/>
      <c r="B466" s="216" t="s">
        <v>271</v>
      </c>
      <c r="C466" s="9" t="s">
        <v>270</v>
      </c>
      <c r="D466" s="138">
        <v>18</v>
      </c>
      <c r="E466" s="138" t="s">
        <v>582</v>
      </c>
      <c r="F466" s="25"/>
      <c r="G466" s="23"/>
      <c r="H466" s="215">
        <f t="shared" si="16"/>
        <v>0</v>
      </c>
      <c r="I466" s="10"/>
    </row>
    <row r="467" spans="1:9" s="3" customFormat="1" ht="12.75" customHeight="1">
      <c r="A467" s="211"/>
      <c r="B467" s="216" t="s">
        <v>269</v>
      </c>
      <c r="C467" s="9" t="s">
        <v>268</v>
      </c>
      <c r="D467" s="138">
        <v>100</v>
      </c>
      <c r="E467" s="138" t="s">
        <v>204</v>
      </c>
      <c r="F467" s="25"/>
      <c r="G467" s="23"/>
      <c r="H467" s="215">
        <f t="shared" si="16"/>
        <v>0</v>
      </c>
      <c r="I467" s="10"/>
    </row>
    <row r="468" spans="1:9" s="3" customFormat="1" ht="13.5" customHeight="1">
      <c r="A468" s="211"/>
      <c r="B468" s="216" t="s">
        <v>220</v>
      </c>
      <c r="C468" s="9" t="s">
        <v>219</v>
      </c>
      <c r="D468" s="138">
        <v>150</v>
      </c>
      <c r="E468" s="138" t="s">
        <v>586</v>
      </c>
      <c r="F468" s="25"/>
      <c r="G468" s="23"/>
      <c r="H468" s="215">
        <f t="shared" si="16"/>
        <v>0</v>
      </c>
      <c r="I468" s="10"/>
    </row>
    <row r="469" spans="1:9" s="3" customFormat="1" ht="12.75">
      <c r="A469" s="211"/>
      <c r="B469" s="216" t="s">
        <v>218</v>
      </c>
      <c r="C469" s="9" t="s">
        <v>217</v>
      </c>
      <c r="D469" s="138">
        <v>120</v>
      </c>
      <c r="E469" s="138" t="s">
        <v>582</v>
      </c>
      <c r="F469" s="25"/>
      <c r="G469" s="23"/>
      <c r="H469" s="215">
        <f t="shared" si="16"/>
        <v>0</v>
      </c>
      <c r="I469" s="10"/>
    </row>
    <row r="470" spans="1:9" s="3" customFormat="1" ht="12.75">
      <c r="A470" s="211"/>
      <c r="B470" s="216" t="s">
        <v>216</v>
      </c>
      <c r="C470" s="95" t="s">
        <v>215</v>
      </c>
      <c r="D470" s="92">
        <v>11</v>
      </c>
      <c r="E470" s="92" t="s">
        <v>582</v>
      </c>
      <c r="F470" s="23"/>
      <c r="G470" s="23"/>
      <c r="H470" s="215">
        <f t="shared" si="16"/>
        <v>0</v>
      </c>
      <c r="I470" s="10"/>
    </row>
    <row r="471" spans="1:9" s="3" customFormat="1" ht="25.5">
      <c r="A471" s="211"/>
      <c r="B471" s="216" t="s">
        <v>214</v>
      </c>
      <c r="C471" s="95" t="s">
        <v>213</v>
      </c>
      <c r="D471" s="213">
        <v>1</v>
      </c>
      <c r="E471" s="213" t="s">
        <v>582</v>
      </c>
      <c r="F471" s="23"/>
      <c r="G471" s="23"/>
      <c r="H471" s="215">
        <f t="shared" si="16"/>
        <v>0</v>
      </c>
      <c r="I471" s="10"/>
    </row>
    <row r="472" spans="1:9" s="3" customFormat="1" ht="12.75">
      <c r="A472" s="211"/>
      <c r="B472" s="216" t="s">
        <v>212</v>
      </c>
      <c r="C472" s="95" t="s">
        <v>211</v>
      </c>
      <c r="D472" s="92">
        <v>3</v>
      </c>
      <c r="E472" s="92" t="s">
        <v>582</v>
      </c>
      <c r="F472" s="23"/>
      <c r="G472" s="23"/>
      <c r="H472" s="215">
        <f t="shared" si="16"/>
        <v>0</v>
      </c>
      <c r="I472" s="10"/>
    </row>
    <row r="473" spans="1:9" s="3" customFormat="1" ht="12.75">
      <c r="A473" s="211"/>
      <c r="B473" s="216" t="s">
        <v>210</v>
      </c>
      <c r="C473" s="95" t="s">
        <v>209</v>
      </c>
      <c r="D473" s="92">
        <v>3</v>
      </c>
      <c r="E473" s="92" t="s">
        <v>582</v>
      </c>
      <c r="F473" s="23"/>
      <c r="G473" s="23"/>
      <c r="H473" s="215">
        <f t="shared" si="16"/>
        <v>0</v>
      </c>
      <c r="I473" s="10"/>
    </row>
    <row r="474" spans="1:9" s="3" customFormat="1" ht="12.75">
      <c r="A474" s="211"/>
      <c r="B474" s="216" t="s">
        <v>208</v>
      </c>
      <c r="C474" s="95" t="s">
        <v>207</v>
      </c>
      <c r="D474" s="92">
        <v>200</v>
      </c>
      <c r="E474" s="92" t="s">
        <v>586</v>
      </c>
      <c r="F474" s="23"/>
      <c r="G474" s="23"/>
      <c r="H474" s="215">
        <f t="shared" si="16"/>
        <v>0</v>
      </c>
      <c r="I474" s="10"/>
    </row>
    <row r="475" spans="1:9" s="3" customFormat="1" ht="12.75">
      <c r="A475" s="211"/>
      <c r="B475" s="216" t="s">
        <v>206</v>
      </c>
      <c r="C475" s="95" t="s">
        <v>205</v>
      </c>
      <c r="D475" s="92">
        <v>115</v>
      </c>
      <c r="E475" s="92" t="s">
        <v>204</v>
      </c>
      <c r="F475" s="23"/>
      <c r="G475" s="23"/>
      <c r="H475" s="215">
        <f>SUM(F475,G475)*D475</f>
        <v>0</v>
      </c>
      <c r="I475" s="10"/>
    </row>
    <row r="476" spans="1:9" s="3" customFormat="1" ht="12.75">
      <c r="A476" s="211"/>
      <c r="B476" s="216">
        <v>3</v>
      </c>
      <c r="C476" s="95" t="s">
        <v>203</v>
      </c>
      <c r="D476" s="92"/>
      <c r="E476" s="92"/>
      <c r="F476" s="23"/>
      <c r="G476" s="23"/>
      <c r="H476" s="215"/>
      <c r="I476" s="10"/>
    </row>
    <row r="477" spans="1:9" s="3" customFormat="1" ht="12.75">
      <c r="A477" s="211"/>
      <c r="B477" s="216" t="s">
        <v>599</v>
      </c>
      <c r="C477" s="95" t="s">
        <v>202</v>
      </c>
      <c r="D477" s="213">
        <v>8</v>
      </c>
      <c r="E477" s="92" t="s">
        <v>582</v>
      </c>
      <c r="F477" s="23"/>
      <c r="G477" s="23"/>
      <c r="H477" s="215">
        <f>SUM(F477,G477)*D477</f>
        <v>0</v>
      </c>
      <c r="I477" s="10"/>
    </row>
    <row r="478" spans="1:9" s="3" customFormat="1" ht="12.75">
      <c r="A478" s="211"/>
      <c r="B478" s="216" t="s">
        <v>651</v>
      </c>
      <c r="C478" s="95" t="s">
        <v>201</v>
      </c>
      <c r="D478" s="213">
        <v>4</v>
      </c>
      <c r="E478" s="92" t="s">
        <v>582</v>
      </c>
      <c r="F478" s="23"/>
      <c r="G478" s="23"/>
      <c r="H478" s="215">
        <f>SUM(F478,G478)*D478</f>
        <v>0</v>
      </c>
      <c r="I478" s="10"/>
    </row>
    <row r="479" spans="1:9" s="3" customFormat="1" ht="12.75">
      <c r="A479" s="211"/>
      <c r="B479" s="216" t="s">
        <v>652</v>
      </c>
      <c r="C479" s="95" t="s">
        <v>200</v>
      </c>
      <c r="D479" s="213">
        <v>1</v>
      </c>
      <c r="E479" s="92" t="s">
        <v>582</v>
      </c>
      <c r="F479" s="23"/>
      <c r="G479" s="23"/>
      <c r="H479" s="215">
        <f>SUM(F479,G479)*D479</f>
        <v>0</v>
      </c>
      <c r="I479" s="10"/>
    </row>
    <row r="480" spans="1:9" s="3" customFormat="1" ht="12.75">
      <c r="A480" s="218"/>
      <c r="B480" s="219"/>
      <c r="C480" s="220" t="s">
        <v>730</v>
      </c>
      <c r="D480" s="221"/>
      <c r="E480" s="221"/>
      <c r="F480" s="222">
        <f>SUMPRODUCT(D344:D479,F344:F479)</f>
        <v>0</v>
      </c>
      <c r="G480" s="222">
        <f>SUMPRODUCT(D344:D479,G344:G479)</f>
        <v>0</v>
      </c>
      <c r="H480" s="223">
        <f>SUM(H344:H479)</f>
        <v>0</v>
      </c>
      <c r="I480" s="10"/>
    </row>
    <row r="481" spans="1:9" s="3" customFormat="1" ht="12.75">
      <c r="A481" s="224"/>
      <c r="B481" s="206" t="s">
        <v>731</v>
      </c>
      <c r="C481" s="207" t="s">
        <v>732</v>
      </c>
      <c r="D481" s="208"/>
      <c r="E481" s="208"/>
      <c r="F481" s="209"/>
      <c r="G481" s="209"/>
      <c r="H481" s="210"/>
      <c r="I481" s="10"/>
    </row>
    <row r="482" spans="1:9" s="3" customFormat="1" ht="12.75">
      <c r="A482" s="211"/>
      <c r="B482" s="103">
        <v>1</v>
      </c>
      <c r="C482" s="95" t="s">
        <v>521</v>
      </c>
      <c r="D482" s="92"/>
      <c r="E482" s="92"/>
      <c r="F482" s="112"/>
      <c r="G482" s="112"/>
      <c r="H482" s="113"/>
      <c r="I482" s="10"/>
    </row>
    <row r="483" spans="1:9" s="3" customFormat="1" ht="12.75">
      <c r="A483" s="211"/>
      <c r="B483" s="216" t="s">
        <v>573</v>
      </c>
      <c r="C483" s="95" t="s">
        <v>388</v>
      </c>
      <c r="D483" s="92"/>
      <c r="E483" s="92"/>
      <c r="F483" s="112"/>
      <c r="G483" s="212"/>
      <c r="H483" s="214"/>
      <c r="I483" s="10"/>
    </row>
    <row r="484" spans="1:9" s="3" customFormat="1" ht="12.75">
      <c r="A484" s="211"/>
      <c r="B484" s="103" t="s">
        <v>646</v>
      </c>
      <c r="C484" s="95" t="s">
        <v>520</v>
      </c>
      <c r="D484" s="92">
        <v>1700</v>
      </c>
      <c r="E484" s="92" t="s">
        <v>586</v>
      </c>
      <c r="F484" s="36"/>
      <c r="G484" s="319"/>
      <c r="H484" s="127">
        <f aca="true" t="shared" si="17" ref="H484:H538">SUM(F484,G484)*D484</f>
        <v>0</v>
      </c>
      <c r="I484" s="10"/>
    </row>
    <row r="485" spans="1:9" s="3" customFormat="1" ht="12.75">
      <c r="A485" s="211"/>
      <c r="B485" s="103" t="s">
        <v>655</v>
      </c>
      <c r="C485" s="95" t="s">
        <v>519</v>
      </c>
      <c r="D485" s="92">
        <v>60</v>
      </c>
      <c r="E485" s="92" t="s">
        <v>586</v>
      </c>
      <c r="F485" s="23"/>
      <c r="G485" s="23"/>
      <c r="H485" s="127">
        <f t="shared" si="17"/>
        <v>0</v>
      </c>
      <c r="I485" s="10"/>
    </row>
    <row r="486" spans="1:9" s="3" customFormat="1" ht="12.75">
      <c r="A486" s="211"/>
      <c r="B486" s="103" t="s">
        <v>656</v>
      </c>
      <c r="C486" s="95" t="s">
        <v>518</v>
      </c>
      <c r="D486" s="92">
        <v>30</v>
      </c>
      <c r="E486" s="92" t="s">
        <v>586</v>
      </c>
      <c r="F486" s="23"/>
      <c r="G486" s="23"/>
      <c r="H486" s="127">
        <f t="shared" si="17"/>
        <v>0</v>
      </c>
      <c r="I486" s="10"/>
    </row>
    <row r="487" spans="1:9" s="3" customFormat="1" ht="25.5">
      <c r="A487" s="211"/>
      <c r="B487" s="103" t="s">
        <v>588</v>
      </c>
      <c r="C487" s="95" t="s">
        <v>517</v>
      </c>
      <c r="D487" s="213">
        <v>2</v>
      </c>
      <c r="E487" s="213" t="s">
        <v>582</v>
      </c>
      <c r="F487" s="23"/>
      <c r="G487" s="23"/>
      <c r="H487" s="215">
        <f t="shared" si="17"/>
        <v>0</v>
      </c>
      <c r="I487" s="10"/>
    </row>
    <row r="488" spans="1:9" s="3" customFormat="1" ht="12.75" customHeight="1">
      <c r="A488" s="211"/>
      <c r="B488" s="103" t="s">
        <v>665</v>
      </c>
      <c r="C488" s="95" t="s">
        <v>516</v>
      </c>
      <c r="D488" s="92">
        <v>20</v>
      </c>
      <c r="E488" s="92" t="s">
        <v>582</v>
      </c>
      <c r="F488" s="36"/>
      <c r="G488" s="319"/>
      <c r="H488" s="127">
        <f t="shared" si="17"/>
        <v>0</v>
      </c>
      <c r="I488" s="10"/>
    </row>
    <row r="489" spans="1:9" s="3" customFormat="1" ht="12.75" customHeight="1">
      <c r="A489" s="211"/>
      <c r="B489" s="103" t="s">
        <v>666</v>
      </c>
      <c r="C489" s="95" t="s">
        <v>515</v>
      </c>
      <c r="D489" s="92">
        <v>2</v>
      </c>
      <c r="E489" s="92" t="s">
        <v>582</v>
      </c>
      <c r="F489" s="36"/>
      <c r="G489" s="319"/>
      <c r="H489" s="127">
        <f t="shared" si="17"/>
        <v>0</v>
      </c>
      <c r="I489" s="10"/>
    </row>
    <row r="490" spans="1:9" s="3" customFormat="1" ht="12.75" customHeight="1">
      <c r="A490" s="211"/>
      <c r="B490" s="103" t="s">
        <v>589</v>
      </c>
      <c r="C490" s="95" t="s">
        <v>514</v>
      </c>
      <c r="D490" s="92">
        <v>2</v>
      </c>
      <c r="E490" s="92" t="s">
        <v>582</v>
      </c>
      <c r="F490" s="36"/>
      <c r="G490" s="319"/>
      <c r="H490" s="127">
        <f t="shared" si="17"/>
        <v>0</v>
      </c>
      <c r="I490" s="10"/>
    </row>
    <row r="491" spans="1:9" s="3" customFormat="1" ht="12.75" customHeight="1">
      <c r="A491" s="211"/>
      <c r="B491" s="103" t="s">
        <v>590</v>
      </c>
      <c r="C491" s="95" t="s">
        <v>513</v>
      </c>
      <c r="D491" s="92">
        <v>4</v>
      </c>
      <c r="E491" s="92" t="s">
        <v>582</v>
      </c>
      <c r="F491" s="36"/>
      <c r="G491" s="319"/>
      <c r="H491" s="127">
        <f t="shared" si="17"/>
        <v>0</v>
      </c>
      <c r="I491" s="10"/>
    </row>
    <row r="492" spans="1:9" s="3" customFormat="1" ht="12.75" customHeight="1">
      <c r="A492" s="211"/>
      <c r="B492" s="103" t="s">
        <v>760</v>
      </c>
      <c r="C492" s="95" t="s">
        <v>512</v>
      </c>
      <c r="D492" s="92">
        <v>57</v>
      </c>
      <c r="E492" s="92" t="s">
        <v>586</v>
      </c>
      <c r="F492" s="36"/>
      <c r="G492" s="319"/>
      <c r="H492" s="127">
        <f t="shared" si="17"/>
        <v>0</v>
      </c>
      <c r="I492" s="10"/>
    </row>
    <row r="493" spans="1:9" s="3" customFormat="1" ht="12" customHeight="1">
      <c r="A493" s="211"/>
      <c r="B493" s="103" t="s">
        <v>768</v>
      </c>
      <c r="C493" s="95" t="s">
        <v>511</v>
      </c>
      <c r="D493" s="92">
        <v>21</v>
      </c>
      <c r="E493" s="92" t="s">
        <v>586</v>
      </c>
      <c r="F493" s="36"/>
      <c r="G493" s="319"/>
      <c r="H493" s="127">
        <f t="shared" si="17"/>
        <v>0</v>
      </c>
      <c r="I493" s="10"/>
    </row>
    <row r="494" spans="1:9" s="3" customFormat="1" ht="15" customHeight="1">
      <c r="A494" s="211"/>
      <c r="B494" s="103" t="s">
        <v>780</v>
      </c>
      <c r="C494" s="95" t="s">
        <v>344</v>
      </c>
      <c r="D494" s="92">
        <v>7</v>
      </c>
      <c r="E494" s="92" t="s">
        <v>582</v>
      </c>
      <c r="F494" s="36"/>
      <c r="G494" s="319"/>
      <c r="H494" s="127">
        <f t="shared" si="17"/>
        <v>0</v>
      </c>
      <c r="I494" s="10"/>
    </row>
    <row r="495" spans="1:9" s="3" customFormat="1" ht="14.25" customHeight="1">
      <c r="A495" s="211"/>
      <c r="B495" s="103" t="s">
        <v>73</v>
      </c>
      <c r="C495" s="95" t="s">
        <v>342</v>
      </c>
      <c r="D495" s="92">
        <v>11</v>
      </c>
      <c r="E495" s="92" t="s">
        <v>582</v>
      </c>
      <c r="F495" s="36"/>
      <c r="G495" s="319"/>
      <c r="H495" s="127">
        <f t="shared" si="17"/>
        <v>0</v>
      </c>
      <c r="I495" s="10"/>
    </row>
    <row r="496" spans="1:9" s="3" customFormat="1" ht="12" customHeight="1">
      <c r="A496" s="211"/>
      <c r="B496" s="103" t="s">
        <v>423</v>
      </c>
      <c r="C496" s="95" t="s">
        <v>510</v>
      </c>
      <c r="D496" s="92">
        <v>25</v>
      </c>
      <c r="E496" s="92" t="s">
        <v>582</v>
      </c>
      <c r="F496" s="36"/>
      <c r="G496" s="319"/>
      <c r="H496" s="127">
        <f t="shared" si="17"/>
        <v>0</v>
      </c>
      <c r="I496" s="10"/>
    </row>
    <row r="497" spans="1:9" s="3" customFormat="1" ht="12.75" customHeight="1">
      <c r="A497" s="211"/>
      <c r="B497" s="103" t="s">
        <v>417</v>
      </c>
      <c r="C497" s="95" t="s">
        <v>509</v>
      </c>
      <c r="D497" s="92">
        <v>2</v>
      </c>
      <c r="E497" s="92" t="s">
        <v>582</v>
      </c>
      <c r="F497" s="23"/>
      <c r="G497" s="23"/>
      <c r="H497" s="215">
        <f t="shared" si="17"/>
        <v>0</v>
      </c>
      <c r="I497" s="10"/>
    </row>
    <row r="498" spans="1:9" s="3" customFormat="1" ht="24" customHeight="1">
      <c r="A498" s="211"/>
      <c r="B498" s="103" t="s">
        <v>415</v>
      </c>
      <c r="C498" s="95" t="s">
        <v>508</v>
      </c>
      <c r="D498" s="92">
        <v>25</v>
      </c>
      <c r="E498" s="92" t="s">
        <v>582</v>
      </c>
      <c r="F498" s="23"/>
      <c r="G498" s="23"/>
      <c r="H498" s="215">
        <f t="shared" si="17"/>
        <v>0</v>
      </c>
      <c r="I498" s="10"/>
    </row>
    <row r="499" spans="1:9" s="3" customFormat="1" ht="23.25" customHeight="1">
      <c r="A499" s="211"/>
      <c r="B499" s="103" t="s">
        <v>413</v>
      </c>
      <c r="C499" s="95" t="s">
        <v>507</v>
      </c>
      <c r="D499" s="92">
        <v>4</v>
      </c>
      <c r="E499" s="92" t="s">
        <v>582</v>
      </c>
      <c r="F499" s="23"/>
      <c r="G499" s="23"/>
      <c r="H499" s="215">
        <f t="shared" si="17"/>
        <v>0</v>
      </c>
      <c r="I499" s="10"/>
    </row>
    <row r="500" spans="1:9" s="20" customFormat="1" ht="25.5">
      <c r="A500" s="211"/>
      <c r="B500" s="103" t="s">
        <v>411</v>
      </c>
      <c r="C500" s="95" t="s">
        <v>506</v>
      </c>
      <c r="D500" s="92">
        <v>1</v>
      </c>
      <c r="E500" s="92" t="s">
        <v>582</v>
      </c>
      <c r="F500" s="23"/>
      <c r="G500" s="23"/>
      <c r="H500" s="215">
        <f t="shared" si="17"/>
        <v>0</v>
      </c>
      <c r="I500" s="33"/>
    </row>
    <row r="501" spans="1:9" s="9" customFormat="1" ht="25.5">
      <c r="A501" s="211"/>
      <c r="B501" s="103" t="s">
        <v>409</v>
      </c>
      <c r="C501" s="95" t="s">
        <v>505</v>
      </c>
      <c r="D501" s="92">
        <v>1</v>
      </c>
      <c r="E501" s="92" t="s">
        <v>582</v>
      </c>
      <c r="F501" s="36"/>
      <c r="G501" s="319"/>
      <c r="H501" s="127">
        <f t="shared" si="17"/>
        <v>0</v>
      </c>
      <c r="I501" s="32"/>
    </row>
    <row r="502" spans="1:9" s="9" customFormat="1" ht="12.75">
      <c r="A502" s="211"/>
      <c r="B502" s="103" t="s">
        <v>407</v>
      </c>
      <c r="C502" s="95" t="s">
        <v>504</v>
      </c>
      <c r="D502" s="92">
        <v>66</v>
      </c>
      <c r="E502" s="92" t="s">
        <v>586</v>
      </c>
      <c r="F502" s="36"/>
      <c r="G502" s="319"/>
      <c r="H502" s="127">
        <f t="shared" si="17"/>
        <v>0</v>
      </c>
      <c r="I502" s="32"/>
    </row>
    <row r="503" spans="1:9" s="9" customFormat="1" ht="12.75">
      <c r="A503" s="211"/>
      <c r="B503" s="103" t="s">
        <v>405</v>
      </c>
      <c r="C503" s="95" t="s">
        <v>503</v>
      </c>
      <c r="D503" s="92">
        <v>36</v>
      </c>
      <c r="E503" s="92" t="s">
        <v>586</v>
      </c>
      <c r="F503" s="36"/>
      <c r="G503" s="319"/>
      <c r="H503" s="127">
        <f t="shared" si="17"/>
        <v>0</v>
      </c>
      <c r="I503" s="32"/>
    </row>
    <row r="504" spans="1:9" s="21" customFormat="1" ht="12.75" customHeight="1">
      <c r="A504" s="211"/>
      <c r="B504" s="103" t="s">
        <v>403</v>
      </c>
      <c r="C504" s="95" t="s">
        <v>502</v>
      </c>
      <c r="D504" s="92"/>
      <c r="E504" s="92"/>
      <c r="F504" s="112"/>
      <c r="G504" s="212"/>
      <c r="H504" s="127"/>
      <c r="I504" s="34"/>
    </row>
    <row r="505" spans="1:9" s="22" customFormat="1" ht="12.75">
      <c r="A505" s="211"/>
      <c r="B505" s="103" t="s">
        <v>501</v>
      </c>
      <c r="C505" s="95" t="s">
        <v>497</v>
      </c>
      <c r="D505" s="213">
        <v>27</v>
      </c>
      <c r="E505" s="213" t="s">
        <v>582</v>
      </c>
      <c r="F505" s="23"/>
      <c r="G505" s="23"/>
      <c r="H505" s="127">
        <f t="shared" si="17"/>
        <v>0</v>
      </c>
      <c r="I505" s="35"/>
    </row>
    <row r="506" spans="1:9" s="3" customFormat="1" ht="12.75">
      <c r="A506" s="211"/>
      <c r="B506" s="103" t="s">
        <v>500</v>
      </c>
      <c r="C506" s="95" t="s">
        <v>495</v>
      </c>
      <c r="D506" s="213">
        <v>8</v>
      </c>
      <c r="E506" s="213" t="s">
        <v>582</v>
      </c>
      <c r="F506" s="23"/>
      <c r="G506" s="23"/>
      <c r="H506" s="127">
        <f t="shared" si="17"/>
        <v>0</v>
      </c>
      <c r="I506" s="10"/>
    </row>
    <row r="507" spans="1:9" s="9" customFormat="1" ht="12.75" customHeight="1">
      <c r="A507" s="211"/>
      <c r="B507" s="103" t="s">
        <v>401</v>
      </c>
      <c r="C507" s="95" t="s">
        <v>499</v>
      </c>
      <c r="D507" s="24"/>
      <c r="E507" s="24"/>
      <c r="F507" s="225"/>
      <c r="G507" s="225"/>
      <c r="H507" s="127"/>
      <c r="I507" s="32"/>
    </row>
    <row r="508" spans="1:9" s="9" customFormat="1" ht="12.75">
      <c r="A508" s="211"/>
      <c r="B508" s="226" t="s">
        <v>498</v>
      </c>
      <c r="C508" s="95" t="s">
        <v>497</v>
      </c>
      <c r="D508" s="92">
        <v>39</v>
      </c>
      <c r="E508" s="92" t="s">
        <v>582</v>
      </c>
      <c r="F508" s="36"/>
      <c r="G508" s="319"/>
      <c r="H508" s="127">
        <f t="shared" si="17"/>
        <v>0</v>
      </c>
      <c r="I508" s="32"/>
    </row>
    <row r="509" spans="1:9" s="9" customFormat="1" ht="12.75">
      <c r="A509" s="211"/>
      <c r="B509" s="226" t="s">
        <v>496</v>
      </c>
      <c r="C509" s="95" t="s">
        <v>495</v>
      </c>
      <c r="D509" s="92">
        <v>3</v>
      </c>
      <c r="E509" s="92" t="s">
        <v>582</v>
      </c>
      <c r="F509" s="36"/>
      <c r="G509" s="319"/>
      <c r="H509" s="127">
        <f t="shared" si="17"/>
        <v>0</v>
      </c>
      <c r="I509" s="32"/>
    </row>
    <row r="510" spans="1:9" s="9" customFormat="1" ht="12.75">
      <c r="A510" s="211"/>
      <c r="B510" s="226" t="s">
        <v>399</v>
      </c>
      <c r="C510" s="95" t="s">
        <v>494</v>
      </c>
      <c r="D510" s="92">
        <v>2</v>
      </c>
      <c r="E510" s="92" t="s">
        <v>582</v>
      </c>
      <c r="F510" s="36"/>
      <c r="G510" s="319"/>
      <c r="H510" s="127">
        <f t="shared" si="17"/>
        <v>0</v>
      </c>
      <c r="I510" s="32"/>
    </row>
    <row r="511" spans="1:9" s="9" customFormat="1" ht="12.75" customHeight="1">
      <c r="A511" s="211"/>
      <c r="B511" s="226" t="s">
        <v>397</v>
      </c>
      <c r="C511" s="95" t="s">
        <v>493</v>
      </c>
      <c r="D511" s="92">
        <v>7</v>
      </c>
      <c r="E511" s="92" t="s">
        <v>582</v>
      </c>
      <c r="F511" s="23"/>
      <c r="G511" s="23"/>
      <c r="H511" s="215">
        <f t="shared" si="17"/>
        <v>0</v>
      </c>
      <c r="I511" s="32"/>
    </row>
    <row r="512" spans="1:9" ht="25.5">
      <c r="A512" s="211"/>
      <c r="B512" s="226" t="s">
        <v>395</v>
      </c>
      <c r="C512" s="217" t="s">
        <v>492</v>
      </c>
      <c r="D512" s="24">
        <v>22</v>
      </c>
      <c r="E512" s="24" t="s">
        <v>582</v>
      </c>
      <c r="F512" s="18"/>
      <c r="G512" s="320"/>
      <c r="H512" s="215">
        <f t="shared" si="17"/>
        <v>0</v>
      </c>
      <c r="I512" s="53"/>
    </row>
    <row r="513" spans="1:9" ht="25.5">
      <c r="A513" s="211"/>
      <c r="B513" s="226" t="s">
        <v>393</v>
      </c>
      <c r="C513" s="217" t="s">
        <v>491</v>
      </c>
      <c r="D513" s="24">
        <v>2</v>
      </c>
      <c r="E513" s="24" t="s">
        <v>582</v>
      </c>
      <c r="F513" s="18"/>
      <c r="G513" s="320"/>
      <c r="H513" s="215">
        <f t="shared" si="17"/>
        <v>0</v>
      </c>
      <c r="I513" s="53"/>
    </row>
    <row r="514" spans="1:9" ht="25.5">
      <c r="A514" s="211"/>
      <c r="B514" s="226" t="s">
        <v>391</v>
      </c>
      <c r="C514" s="217" t="s">
        <v>490</v>
      </c>
      <c r="D514" s="24">
        <v>6</v>
      </c>
      <c r="E514" s="24" t="s">
        <v>582</v>
      </c>
      <c r="F514" s="18"/>
      <c r="G514" s="320"/>
      <c r="H514" s="215">
        <f t="shared" si="17"/>
        <v>0</v>
      </c>
      <c r="I514" s="53"/>
    </row>
    <row r="515" spans="1:9" ht="25.5">
      <c r="A515" s="211"/>
      <c r="B515" s="226" t="s">
        <v>489</v>
      </c>
      <c r="C515" s="217" t="s">
        <v>488</v>
      </c>
      <c r="D515" s="24">
        <v>30</v>
      </c>
      <c r="E515" s="24" t="s">
        <v>582</v>
      </c>
      <c r="F515" s="18"/>
      <c r="G515" s="320"/>
      <c r="H515" s="127">
        <f t="shared" si="17"/>
        <v>0</v>
      </c>
      <c r="I515" s="53"/>
    </row>
    <row r="516" spans="1:9" ht="12.75">
      <c r="A516" s="211"/>
      <c r="B516" s="226" t="s">
        <v>487</v>
      </c>
      <c r="C516" s="95" t="s">
        <v>486</v>
      </c>
      <c r="D516" s="92">
        <v>1</v>
      </c>
      <c r="E516" s="92" t="s">
        <v>582</v>
      </c>
      <c r="F516" s="36"/>
      <c r="G516" s="319"/>
      <c r="H516" s="127">
        <f t="shared" si="17"/>
        <v>0</v>
      </c>
      <c r="I516" s="53"/>
    </row>
    <row r="517" spans="1:9" ht="12.75">
      <c r="A517" s="211"/>
      <c r="B517" s="226" t="s">
        <v>485</v>
      </c>
      <c r="C517" s="95" t="s">
        <v>209</v>
      </c>
      <c r="D517" s="92">
        <v>1</v>
      </c>
      <c r="E517" s="92" t="s">
        <v>582</v>
      </c>
      <c r="F517" s="36"/>
      <c r="G517" s="319"/>
      <c r="H517" s="127">
        <f t="shared" si="17"/>
        <v>0</v>
      </c>
      <c r="I517" s="53"/>
    </row>
    <row r="518" spans="1:9" ht="12.75">
      <c r="A518" s="211"/>
      <c r="B518" s="226" t="s">
        <v>484</v>
      </c>
      <c r="C518" s="227" t="s">
        <v>483</v>
      </c>
      <c r="D518" s="138">
        <v>60</v>
      </c>
      <c r="E518" s="228" t="s">
        <v>586</v>
      </c>
      <c r="F518" s="321"/>
      <c r="G518" s="319"/>
      <c r="H518" s="127">
        <f t="shared" si="17"/>
        <v>0</v>
      </c>
      <c r="I518" s="53"/>
    </row>
    <row r="519" spans="1:9" ht="12.75">
      <c r="A519" s="211"/>
      <c r="B519" s="226" t="s">
        <v>482</v>
      </c>
      <c r="C519" s="95" t="s">
        <v>481</v>
      </c>
      <c r="D519" s="92">
        <v>6</v>
      </c>
      <c r="E519" s="92" t="s">
        <v>582</v>
      </c>
      <c r="F519" s="36"/>
      <c r="G519" s="308"/>
      <c r="H519" s="127">
        <f t="shared" si="17"/>
        <v>0</v>
      </c>
      <c r="I519" s="53"/>
    </row>
    <row r="520" spans="1:9" ht="12.75">
      <c r="A520" s="211"/>
      <c r="B520" s="226" t="s">
        <v>480</v>
      </c>
      <c r="C520" s="95" t="s">
        <v>479</v>
      </c>
      <c r="D520" s="92">
        <v>15</v>
      </c>
      <c r="E520" s="92" t="s">
        <v>586</v>
      </c>
      <c r="F520" s="36"/>
      <c r="G520" s="319"/>
      <c r="H520" s="127">
        <f t="shared" si="17"/>
        <v>0</v>
      </c>
      <c r="I520" s="53"/>
    </row>
    <row r="521" spans="1:9" ht="12.75">
      <c r="A521" s="211"/>
      <c r="B521" s="226" t="s">
        <v>478</v>
      </c>
      <c r="C521" s="128" t="s">
        <v>477</v>
      </c>
      <c r="D521" s="98"/>
      <c r="E521" s="98"/>
      <c r="F521" s="99"/>
      <c r="G521" s="212"/>
      <c r="H521" s="127"/>
      <c r="I521" s="53"/>
    </row>
    <row r="522" spans="1:9" ht="12.75">
      <c r="A522" s="211"/>
      <c r="B522" s="226" t="s">
        <v>476</v>
      </c>
      <c r="C522" s="95" t="s">
        <v>475</v>
      </c>
      <c r="D522" s="98">
        <v>50</v>
      </c>
      <c r="E522" s="98" t="s">
        <v>586</v>
      </c>
      <c r="F522" s="36"/>
      <c r="G522" s="319"/>
      <c r="H522" s="127">
        <f t="shared" si="17"/>
        <v>0</v>
      </c>
      <c r="I522" s="53"/>
    </row>
    <row r="523" spans="1:9" ht="12.75">
      <c r="A523" s="211"/>
      <c r="B523" s="226">
        <v>2</v>
      </c>
      <c r="C523" s="95" t="s">
        <v>474</v>
      </c>
      <c r="D523" s="92"/>
      <c r="E523" s="92"/>
      <c r="F523" s="112"/>
      <c r="G523" s="212"/>
      <c r="H523" s="127"/>
      <c r="I523" s="53"/>
    </row>
    <row r="524" spans="1:9" ht="12.75">
      <c r="A524" s="211"/>
      <c r="B524" s="216" t="s">
        <v>587</v>
      </c>
      <c r="C524" s="95" t="s">
        <v>358</v>
      </c>
      <c r="D524" s="92"/>
      <c r="E524" s="92"/>
      <c r="F524" s="112"/>
      <c r="G524" s="212"/>
      <c r="H524" s="127"/>
      <c r="I524" s="53"/>
    </row>
    <row r="525" spans="1:9" ht="12.75">
      <c r="A525" s="211"/>
      <c r="B525" s="216" t="s">
        <v>613</v>
      </c>
      <c r="C525" s="95" t="s">
        <v>356</v>
      </c>
      <c r="D525" s="92">
        <v>57</v>
      </c>
      <c r="E525" s="92" t="s">
        <v>586</v>
      </c>
      <c r="F525" s="36"/>
      <c r="G525" s="319"/>
      <c r="H525" s="127">
        <f t="shared" si="17"/>
        <v>0</v>
      </c>
      <c r="I525" s="53"/>
    </row>
    <row r="526" spans="1:9" ht="12.75">
      <c r="A526" s="211"/>
      <c r="B526" s="216" t="s">
        <v>614</v>
      </c>
      <c r="C526" s="95" t="s">
        <v>355</v>
      </c>
      <c r="D526" s="92">
        <v>21</v>
      </c>
      <c r="E526" s="92" t="s">
        <v>586</v>
      </c>
      <c r="F526" s="36"/>
      <c r="G526" s="319"/>
      <c r="H526" s="127">
        <f t="shared" si="17"/>
        <v>0</v>
      </c>
      <c r="I526" s="53"/>
    </row>
    <row r="527" spans="1:9" ht="12.75">
      <c r="A527" s="211"/>
      <c r="B527" s="226" t="s">
        <v>591</v>
      </c>
      <c r="C527" s="229" t="s">
        <v>473</v>
      </c>
      <c r="D527" s="230">
        <v>1</v>
      </c>
      <c r="E527" s="230" t="s">
        <v>582</v>
      </c>
      <c r="F527" s="322"/>
      <c r="G527" s="23"/>
      <c r="H527" s="127">
        <f t="shared" si="17"/>
        <v>0</v>
      </c>
      <c r="I527" s="53"/>
    </row>
    <row r="528" spans="1:9" ht="25.5">
      <c r="A528" s="211"/>
      <c r="B528" s="226" t="s">
        <v>595</v>
      </c>
      <c r="C528" s="217" t="s">
        <v>472</v>
      </c>
      <c r="D528" s="24">
        <v>3</v>
      </c>
      <c r="E528" s="24" t="s">
        <v>582</v>
      </c>
      <c r="F528" s="18"/>
      <c r="G528" s="320"/>
      <c r="H528" s="127">
        <f t="shared" si="17"/>
        <v>0</v>
      </c>
      <c r="I528" s="53"/>
    </row>
    <row r="529" spans="1:9" ht="25.5">
      <c r="A529" s="211"/>
      <c r="B529" s="226" t="s">
        <v>662</v>
      </c>
      <c r="C529" s="217" t="s">
        <v>471</v>
      </c>
      <c r="D529" s="24">
        <v>14</v>
      </c>
      <c r="E529" s="24" t="s">
        <v>582</v>
      </c>
      <c r="F529" s="18"/>
      <c r="G529" s="320"/>
      <c r="H529" s="127">
        <f t="shared" si="17"/>
        <v>0</v>
      </c>
      <c r="I529" s="53"/>
    </row>
    <row r="530" spans="1:9" ht="12.75">
      <c r="A530" s="211"/>
      <c r="B530" s="226" t="s">
        <v>695</v>
      </c>
      <c r="C530" s="217" t="s">
        <v>470</v>
      </c>
      <c r="D530" s="24">
        <v>1</v>
      </c>
      <c r="E530" s="24" t="s">
        <v>582</v>
      </c>
      <c r="F530" s="18"/>
      <c r="G530" s="320"/>
      <c r="H530" s="127">
        <f t="shared" si="17"/>
        <v>0</v>
      </c>
      <c r="I530" s="53"/>
    </row>
    <row r="531" spans="1:9" ht="12.75">
      <c r="A531" s="211"/>
      <c r="B531" s="226" t="s">
        <v>696</v>
      </c>
      <c r="C531" s="95" t="s">
        <v>469</v>
      </c>
      <c r="D531" s="92">
        <v>1000</v>
      </c>
      <c r="E531" s="92" t="s">
        <v>586</v>
      </c>
      <c r="F531" s="323"/>
      <c r="G531" s="319"/>
      <c r="H531" s="127">
        <f t="shared" si="17"/>
        <v>0</v>
      </c>
      <c r="I531" s="53"/>
    </row>
    <row r="532" spans="1:9" ht="12.75">
      <c r="A532" s="211"/>
      <c r="B532" s="226" t="s">
        <v>57</v>
      </c>
      <c r="C532" s="95" t="s">
        <v>468</v>
      </c>
      <c r="D532" s="92">
        <v>5</v>
      </c>
      <c r="E532" s="92" t="s">
        <v>586</v>
      </c>
      <c r="F532" s="36"/>
      <c r="G532" s="319"/>
      <c r="H532" s="127">
        <f t="shared" si="17"/>
        <v>0</v>
      </c>
      <c r="I532" s="53"/>
    </row>
    <row r="533" spans="1:9" ht="12.75">
      <c r="A533" s="211"/>
      <c r="B533" s="226" t="s">
        <v>58</v>
      </c>
      <c r="C533" s="95" t="s">
        <v>467</v>
      </c>
      <c r="D533" s="92">
        <v>1</v>
      </c>
      <c r="E533" s="92" t="s">
        <v>582</v>
      </c>
      <c r="F533" s="36"/>
      <c r="G533" s="319"/>
      <c r="H533" s="127">
        <f t="shared" si="17"/>
        <v>0</v>
      </c>
      <c r="I533" s="53"/>
    </row>
    <row r="534" spans="1:9" ht="12.75">
      <c r="A534" s="211"/>
      <c r="B534" s="226" t="s">
        <v>176</v>
      </c>
      <c r="C534" s="95" t="s">
        <v>466</v>
      </c>
      <c r="D534" s="92">
        <v>2</v>
      </c>
      <c r="E534" s="92" t="s">
        <v>582</v>
      </c>
      <c r="F534" s="36"/>
      <c r="G534" s="319"/>
      <c r="H534" s="127">
        <f t="shared" si="17"/>
        <v>0</v>
      </c>
      <c r="I534" s="53"/>
    </row>
    <row r="535" spans="1:9" ht="12.75">
      <c r="A535" s="211"/>
      <c r="B535" s="226" t="s">
        <v>381</v>
      </c>
      <c r="C535" s="95" t="s">
        <v>465</v>
      </c>
      <c r="D535" s="92">
        <v>46</v>
      </c>
      <c r="E535" s="92" t="s">
        <v>582</v>
      </c>
      <c r="F535" s="36"/>
      <c r="G535" s="319"/>
      <c r="H535" s="127">
        <f t="shared" si="17"/>
        <v>0</v>
      </c>
      <c r="I535" s="53"/>
    </row>
    <row r="536" spans="1:9" ht="12.75">
      <c r="A536" s="211"/>
      <c r="B536" s="226" t="s">
        <v>379</v>
      </c>
      <c r="C536" s="95" t="s">
        <v>464</v>
      </c>
      <c r="D536" s="92">
        <v>47</v>
      </c>
      <c r="E536" s="92" t="s">
        <v>582</v>
      </c>
      <c r="F536" s="36"/>
      <c r="G536" s="319"/>
      <c r="H536" s="127">
        <f t="shared" si="17"/>
        <v>0</v>
      </c>
      <c r="I536" s="53"/>
    </row>
    <row r="537" spans="1:9" ht="12.75">
      <c r="A537" s="211"/>
      <c r="B537" s="226" t="s">
        <v>373</v>
      </c>
      <c r="C537" s="95" t="s">
        <v>463</v>
      </c>
      <c r="D537" s="92">
        <v>2</v>
      </c>
      <c r="E537" s="92" t="s">
        <v>582</v>
      </c>
      <c r="F537" s="36"/>
      <c r="G537" s="319"/>
      <c r="H537" s="127">
        <f t="shared" si="17"/>
        <v>0</v>
      </c>
      <c r="I537" s="53"/>
    </row>
    <row r="538" spans="1:9" ht="12.75">
      <c r="A538" s="211"/>
      <c r="B538" s="226" t="s">
        <v>359</v>
      </c>
      <c r="C538" s="227" t="s">
        <v>462</v>
      </c>
      <c r="D538" s="92">
        <v>2</v>
      </c>
      <c r="E538" s="92" t="s">
        <v>582</v>
      </c>
      <c r="F538" s="36"/>
      <c r="G538" s="319"/>
      <c r="H538" s="127">
        <f t="shared" si="17"/>
        <v>0</v>
      </c>
      <c r="I538" s="53"/>
    </row>
    <row r="539" spans="1:9" ht="12.75">
      <c r="A539" s="218"/>
      <c r="B539" s="231"/>
      <c r="C539" s="220" t="s">
        <v>733</v>
      </c>
      <c r="D539" s="232"/>
      <c r="E539" s="232"/>
      <c r="F539" s="222">
        <f>SUMPRODUCT(D482:D538,F482:F538)</f>
        <v>0</v>
      </c>
      <c r="G539" s="222">
        <f>SUMPRODUCT(D482:D538,G482:G538)</f>
        <v>0</v>
      </c>
      <c r="H539" s="223">
        <f>SUM(H482:H538)</f>
        <v>0</v>
      </c>
      <c r="I539" s="53"/>
    </row>
    <row r="540" spans="1:9" ht="12.75">
      <c r="A540" s="224"/>
      <c r="B540" s="206" t="s">
        <v>734</v>
      </c>
      <c r="C540" s="207" t="s">
        <v>735</v>
      </c>
      <c r="D540" s="208"/>
      <c r="E540" s="208"/>
      <c r="F540" s="209"/>
      <c r="G540" s="209"/>
      <c r="H540" s="210"/>
      <c r="I540" s="53"/>
    </row>
    <row r="541" spans="1:9" ht="12.75">
      <c r="A541" s="211"/>
      <c r="B541" s="233">
        <v>1</v>
      </c>
      <c r="C541" s="128" t="s">
        <v>560</v>
      </c>
      <c r="D541" s="98"/>
      <c r="E541" s="98"/>
      <c r="F541" s="99"/>
      <c r="G541" s="99"/>
      <c r="H541" s="100"/>
      <c r="I541" s="53"/>
    </row>
    <row r="542" spans="1:9" ht="12.75">
      <c r="A542" s="211"/>
      <c r="B542" s="233" t="s">
        <v>573</v>
      </c>
      <c r="C542" s="95" t="s">
        <v>530</v>
      </c>
      <c r="D542" s="92">
        <v>1</v>
      </c>
      <c r="E542" s="98" t="s">
        <v>582</v>
      </c>
      <c r="F542" s="302"/>
      <c r="G542" s="319"/>
      <c r="H542" s="127">
        <f aca="true" t="shared" si="18" ref="H542:H553">SUM(F542,G542)*D542</f>
        <v>0</v>
      </c>
      <c r="I542" s="53"/>
    </row>
    <row r="543" spans="1:9" ht="12.75">
      <c r="A543" s="211"/>
      <c r="B543" s="233" t="s">
        <v>588</v>
      </c>
      <c r="C543" s="217" t="s">
        <v>814</v>
      </c>
      <c r="D543" s="24">
        <v>2</v>
      </c>
      <c r="E543" s="24" t="s">
        <v>582</v>
      </c>
      <c r="F543" s="18"/>
      <c r="G543" s="320"/>
      <c r="H543" s="127">
        <f t="shared" si="18"/>
        <v>0</v>
      </c>
      <c r="I543" s="53"/>
    </row>
    <row r="544" spans="1:9" ht="12.75">
      <c r="A544" s="211"/>
      <c r="B544" s="233" t="s">
        <v>589</v>
      </c>
      <c r="C544" s="128" t="s">
        <v>469</v>
      </c>
      <c r="D544" s="98">
        <v>900</v>
      </c>
      <c r="E544" s="98" t="s">
        <v>586</v>
      </c>
      <c r="F544" s="302"/>
      <c r="G544" s="319"/>
      <c r="H544" s="127">
        <f t="shared" si="18"/>
        <v>0</v>
      </c>
      <c r="I544" s="53"/>
    </row>
    <row r="545" spans="1:9" ht="12.75">
      <c r="A545" s="211"/>
      <c r="B545" s="233" t="s">
        <v>590</v>
      </c>
      <c r="C545" s="128" t="s">
        <v>529</v>
      </c>
      <c r="D545" s="98">
        <v>2</v>
      </c>
      <c r="E545" s="98" t="s">
        <v>582</v>
      </c>
      <c r="F545" s="302"/>
      <c r="G545" s="319"/>
      <c r="H545" s="127">
        <f t="shared" si="18"/>
        <v>0</v>
      </c>
      <c r="I545" s="53"/>
    </row>
    <row r="546" spans="1:9" ht="12.75">
      <c r="A546" s="211"/>
      <c r="B546" s="233" t="s">
        <v>760</v>
      </c>
      <c r="C546" s="128" t="s">
        <v>528</v>
      </c>
      <c r="D546" s="98">
        <v>1</v>
      </c>
      <c r="E546" s="98" t="s">
        <v>582</v>
      </c>
      <c r="F546" s="324"/>
      <c r="G546" s="325"/>
      <c r="H546" s="127">
        <f t="shared" si="18"/>
        <v>0</v>
      </c>
      <c r="I546" s="53"/>
    </row>
    <row r="547" spans="1:9" ht="12.75">
      <c r="A547" s="211"/>
      <c r="B547" s="233" t="s">
        <v>768</v>
      </c>
      <c r="C547" s="95" t="s">
        <v>527</v>
      </c>
      <c r="D547" s="98">
        <v>5</v>
      </c>
      <c r="E547" s="98" t="s">
        <v>586</v>
      </c>
      <c r="F547" s="302"/>
      <c r="G547" s="319"/>
      <c r="H547" s="127">
        <f t="shared" si="18"/>
        <v>0</v>
      </c>
      <c r="I547" s="53"/>
    </row>
    <row r="548" spans="1:9" ht="12.75">
      <c r="A548" s="211"/>
      <c r="B548" s="233" t="s">
        <v>780</v>
      </c>
      <c r="C548" s="128" t="s">
        <v>526</v>
      </c>
      <c r="D548" s="98">
        <v>4</v>
      </c>
      <c r="E548" s="98" t="s">
        <v>582</v>
      </c>
      <c r="F548" s="302"/>
      <c r="G548" s="319"/>
      <c r="H548" s="127">
        <f t="shared" si="18"/>
        <v>0</v>
      </c>
      <c r="I548" s="53"/>
    </row>
    <row r="549" spans="1:9" ht="12.75">
      <c r="A549" s="211"/>
      <c r="B549" s="233" t="s">
        <v>73</v>
      </c>
      <c r="C549" s="227" t="s">
        <v>462</v>
      </c>
      <c r="D549" s="92">
        <v>12</v>
      </c>
      <c r="E549" s="92" t="s">
        <v>582</v>
      </c>
      <c r="F549" s="36"/>
      <c r="G549" s="319"/>
      <c r="H549" s="127">
        <f t="shared" si="18"/>
        <v>0</v>
      </c>
      <c r="I549" s="53"/>
    </row>
    <row r="550" spans="1:9" ht="12.75">
      <c r="A550" s="211"/>
      <c r="B550" s="233" t="s">
        <v>423</v>
      </c>
      <c r="C550" s="95" t="s">
        <v>525</v>
      </c>
      <c r="D550" s="92"/>
      <c r="E550" s="92"/>
      <c r="F550" s="112"/>
      <c r="G550" s="212"/>
      <c r="H550" s="127"/>
      <c r="I550" s="53"/>
    </row>
    <row r="551" spans="1:9" ht="12.75">
      <c r="A551" s="211"/>
      <c r="B551" s="103" t="s">
        <v>421</v>
      </c>
      <c r="C551" s="95" t="s">
        <v>524</v>
      </c>
      <c r="D551" s="98">
        <v>1</v>
      </c>
      <c r="E551" s="98" t="s">
        <v>582</v>
      </c>
      <c r="F551" s="302"/>
      <c r="G551" s="319"/>
      <c r="H551" s="127">
        <f t="shared" si="18"/>
        <v>0</v>
      </c>
      <c r="I551" s="53"/>
    </row>
    <row r="552" spans="1:9" ht="12.75">
      <c r="A552" s="211"/>
      <c r="B552" s="216" t="s">
        <v>417</v>
      </c>
      <c r="C552" s="128" t="s">
        <v>523</v>
      </c>
      <c r="D552" s="98">
        <v>39</v>
      </c>
      <c r="E552" s="98" t="s">
        <v>582</v>
      </c>
      <c r="F552" s="302"/>
      <c r="G552" s="319"/>
      <c r="H552" s="127">
        <f t="shared" si="18"/>
        <v>0</v>
      </c>
      <c r="I552" s="53"/>
    </row>
    <row r="553" spans="1:9" ht="12.75">
      <c r="A553" s="211"/>
      <c r="B553" s="216" t="s">
        <v>415</v>
      </c>
      <c r="C553" s="128" t="s">
        <v>522</v>
      </c>
      <c r="D553" s="98">
        <v>10</v>
      </c>
      <c r="E553" s="98" t="s">
        <v>582</v>
      </c>
      <c r="F553" s="302"/>
      <c r="G553" s="319"/>
      <c r="H553" s="127">
        <f t="shared" si="18"/>
        <v>0</v>
      </c>
      <c r="I553" s="53"/>
    </row>
    <row r="554" spans="1:9" ht="12.75">
      <c r="A554" s="218"/>
      <c r="B554" s="231"/>
      <c r="C554" s="220" t="s">
        <v>736</v>
      </c>
      <c r="D554" s="232"/>
      <c r="E554" s="232"/>
      <c r="F554" s="222">
        <f>SUMPRODUCT(D541:D553,F541:F553)</f>
        <v>0</v>
      </c>
      <c r="G554" s="222">
        <f>SUMPRODUCT(D541:D553,G541:G553)</f>
        <v>0</v>
      </c>
      <c r="H554" s="223">
        <f>SUM(H541:H553)</f>
        <v>0</v>
      </c>
      <c r="I554" s="53"/>
    </row>
    <row r="555" spans="1:9" ht="12.75">
      <c r="A555" s="224"/>
      <c r="B555" s="206" t="s">
        <v>759</v>
      </c>
      <c r="C555" s="207" t="s">
        <v>737</v>
      </c>
      <c r="D555" s="208"/>
      <c r="E555" s="208"/>
      <c r="F555" s="209"/>
      <c r="G555" s="209"/>
      <c r="H555" s="210"/>
      <c r="I555" s="53"/>
    </row>
    <row r="556" spans="1:9" ht="12.75">
      <c r="A556" s="211"/>
      <c r="B556" s="233">
        <v>1</v>
      </c>
      <c r="C556" s="128" t="s">
        <v>561</v>
      </c>
      <c r="D556" s="98"/>
      <c r="E556" s="98"/>
      <c r="F556" s="99"/>
      <c r="G556" s="99"/>
      <c r="H556" s="100"/>
      <c r="I556" s="53"/>
    </row>
    <row r="557" spans="1:9" ht="38.25">
      <c r="A557" s="211"/>
      <c r="B557" s="234" t="s">
        <v>573</v>
      </c>
      <c r="C557" s="235" t="s">
        <v>791</v>
      </c>
      <c r="D557" s="230">
        <v>1</v>
      </c>
      <c r="E557" s="230" t="s">
        <v>582</v>
      </c>
      <c r="F557" s="322"/>
      <c r="G557" s="23"/>
      <c r="H557" s="49">
        <f aca="true" t="shared" si="19" ref="H557:H587">SUM(F557,G557)*D557</f>
        <v>0</v>
      </c>
      <c r="I557" s="53"/>
    </row>
    <row r="558" spans="1:9" ht="12.75">
      <c r="A558" s="211"/>
      <c r="B558" s="234" t="s">
        <v>588</v>
      </c>
      <c r="C558" s="235" t="s">
        <v>792</v>
      </c>
      <c r="D558" s="92">
        <v>2</v>
      </c>
      <c r="E558" s="92" t="s">
        <v>582</v>
      </c>
      <c r="F558" s="36"/>
      <c r="G558" s="36"/>
      <c r="H558" s="236">
        <f t="shared" si="19"/>
        <v>0</v>
      </c>
      <c r="I558" s="53"/>
    </row>
    <row r="559" spans="1:9" ht="12.75">
      <c r="A559" s="211"/>
      <c r="B559" s="234" t="s">
        <v>589</v>
      </c>
      <c r="C559" s="235" t="s">
        <v>793</v>
      </c>
      <c r="D559" s="92">
        <v>2</v>
      </c>
      <c r="E559" s="92" t="s">
        <v>582</v>
      </c>
      <c r="F559" s="36"/>
      <c r="G559" s="36"/>
      <c r="H559" s="236">
        <f t="shared" si="19"/>
        <v>0</v>
      </c>
      <c r="I559" s="53"/>
    </row>
    <row r="560" spans="1:9" ht="12.75">
      <c r="A560" s="211"/>
      <c r="B560" s="234" t="s">
        <v>590</v>
      </c>
      <c r="C560" s="235" t="s">
        <v>463</v>
      </c>
      <c r="D560" s="92">
        <v>1</v>
      </c>
      <c r="E560" s="92" t="s">
        <v>582</v>
      </c>
      <c r="F560" s="36"/>
      <c r="G560" s="36"/>
      <c r="H560" s="236">
        <f t="shared" si="19"/>
        <v>0</v>
      </c>
      <c r="I560" s="53"/>
    </row>
    <row r="561" spans="1:9" ht="12.75">
      <c r="A561" s="211"/>
      <c r="B561" s="234" t="s">
        <v>760</v>
      </c>
      <c r="C561" s="235" t="s">
        <v>794</v>
      </c>
      <c r="D561" s="92">
        <v>540</v>
      </c>
      <c r="E561" s="92" t="s">
        <v>586</v>
      </c>
      <c r="F561" s="36"/>
      <c r="G561" s="36"/>
      <c r="H561" s="236">
        <f t="shared" si="19"/>
        <v>0</v>
      </c>
      <c r="I561" s="53"/>
    </row>
    <row r="562" spans="1:9" ht="12.75">
      <c r="A562" s="211"/>
      <c r="B562" s="234" t="s">
        <v>768</v>
      </c>
      <c r="C562" s="235" t="s">
        <v>795</v>
      </c>
      <c r="D562" s="92">
        <v>27</v>
      </c>
      <c r="E562" s="92" t="s">
        <v>582</v>
      </c>
      <c r="F562" s="36"/>
      <c r="G562" s="301"/>
      <c r="H562" s="236">
        <f t="shared" si="19"/>
        <v>0</v>
      </c>
      <c r="I562" s="53"/>
    </row>
    <row r="563" spans="1:9" ht="12.75">
      <c r="A563" s="211"/>
      <c r="B563" s="234" t="s">
        <v>780</v>
      </c>
      <c r="C563" s="235" t="s">
        <v>796</v>
      </c>
      <c r="D563" s="92">
        <v>27</v>
      </c>
      <c r="E563" s="92" t="s">
        <v>582</v>
      </c>
      <c r="F563" s="36"/>
      <c r="G563" s="36"/>
      <c r="H563" s="236">
        <f t="shared" si="19"/>
        <v>0</v>
      </c>
      <c r="I563" s="53"/>
    </row>
    <row r="564" spans="1:9" ht="12.75">
      <c r="A564" s="211"/>
      <c r="B564" s="234" t="s">
        <v>73</v>
      </c>
      <c r="C564" s="235" t="s">
        <v>531</v>
      </c>
      <c r="D564" s="92">
        <v>8</v>
      </c>
      <c r="E564" s="92" t="s">
        <v>586</v>
      </c>
      <c r="F564" s="36"/>
      <c r="G564" s="36"/>
      <c r="H564" s="236">
        <f>SUM(F564,G564)*D564</f>
        <v>0</v>
      </c>
      <c r="I564" s="53"/>
    </row>
    <row r="565" spans="1:9" ht="12.75">
      <c r="A565" s="211"/>
      <c r="B565" s="234" t="s">
        <v>423</v>
      </c>
      <c r="C565" s="132" t="s">
        <v>797</v>
      </c>
      <c r="D565" s="213">
        <v>13</v>
      </c>
      <c r="E565" s="92" t="s">
        <v>582</v>
      </c>
      <c r="F565" s="36"/>
      <c r="G565" s="36"/>
      <c r="H565" s="236">
        <f t="shared" si="19"/>
        <v>0</v>
      </c>
      <c r="I565" s="53"/>
    </row>
    <row r="566" spans="1:9" ht="12.75">
      <c r="A566" s="211"/>
      <c r="B566" s="234" t="s">
        <v>417</v>
      </c>
      <c r="C566" s="132" t="s">
        <v>798</v>
      </c>
      <c r="D566" s="213">
        <v>13</v>
      </c>
      <c r="E566" s="92" t="s">
        <v>582</v>
      </c>
      <c r="F566" s="18"/>
      <c r="G566" s="37"/>
      <c r="H566" s="236">
        <f t="shared" si="19"/>
        <v>0</v>
      </c>
      <c r="I566" s="53"/>
    </row>
    <row r="567" spans="1:9" ht="25.5">
      <c r="A567" s="211"/>
      <c r="B567" s="234" t="s">
        <v>415</v>
      </c>
      <c r="C567" s="132" t="s">
        <v>799</v>
      </c>
      <c r="D567" s="213">
        <v>3</v>
      </c>
      <c r="E567" s="213" t="s">
        <v>582</v>
      </c>
      <c r="F567" s="18"/>
      <c r="G567" s="23"/>
      <c r="H567" s="237">
        <f t="shared" si="19"/>
        <v>0</v>
      </c>
      <c r="I567" s="53"/>
    </row>
    <row r="568" spans="1:9" ht="12.75">
      <c r="A568" s="211"/>
      <c r="B568" s="234" t="s">
        <v>413</v>
      </c>
      <c r="C568" s="235" t="s">
        <v>800</v>
      </c>
      <c r="D568" s="92">
        <v>32</v>
      </c>
      <c r="E568" s="92" t="s">
        <v>582</v>
      </c>
      <c r="F568" s="36"/>
      <c r="G568" s="36"/>
      <c r="H568" s="236">
        <f>SUM(F568,G568)*D568</f>
        <v>0</v>
      </c>
      <c r="I568" s="53"/>
    </row>
    <row r="569" spans="1:9" ht="12.75">
      <c r="A569" s="211"/>
      <c r="B569" s="234" t="s">
        <v>411</v>
      </c>
      <c r="C569" s="132" t="s">
        <v>801</v>
      </c>
      <c r="D569" s="213">
        <v>1</v>
      </c>
      <c r="E569" s="92" t="s">
        <v>582</v>
      </c>
      <c r="F569" s="18"/>
      <c r="G569" s="37"/>
      <c r="H569" s="236">
        <f t="shared" si="19"/>
        <v>0</v>
      </c>
      <c r="I569" s="53"/>
    </row>
    <row r="570" spans="1:9" ht="12.75">
      <c r="A570" s="211"/>
      <c r="B570" s="234" t="s">
        <v>409</v>
      </c>
      <c r="C570" s="235" t="s">
        <v>805</v>
      </c>
      <c r="D570" s="230">
        <v>1</v>
      </c>
      <c r="E570" s="230" t="s">
        <v>582</v>
      </c>
      <c r="F570" s="322"/>
      <c r="G570" s="322"/>
      <c r="H570" s="127">
        <f t="shared" si="19"/>
        <v>0</v>
      </c>
      <c r="I570" s="53"/>
    </row>
    <row r="571" spans="1:9" ht="12.75">
      <c r="A571" s="211"/>
      <c r="B571" s="234" t="s">
        <v>407</v>
      </c>
      <c r="C571" s="95" t="s">
        <v>545</v>
      </c>
      <c r="D571" s="92">
        <v>273</v>
      </c>
      <c r="E571" s="92" t="s">
        <v>586</v>
      </c>
      <c r="F571" s="36"/>
      <c r="G571" s="319"/>
      <c r="H571" s="127">
        <f t="shared" si="19"/>
        <v>0</v>
      </c>
      <c r="I571" s="53"/>
    </row>
    <row r="572" spans="1:9" ht="12.75">
      <c r="A572" s="211"/>
      <c r="B572" s="234" t="s">
        <v>405</v>
      </c>
      <c r="C572" s="95" t="s">
        <v>544</v>
      </c>
      <c r="D572" s="92">
        <v>45</v>
      </c>
      <c r="E572" s="92" t="s">
        <v>586</v>
      </c>
      <c r="F572" s="36"/>
      <c r="G572" s="319"/>
      <c r="H572" s="127">
        <f t="shared" si="19"/>
        <v>0</v>
      </c>
      <c r="I572" s="53"/>
    </row>
    <row r="573" spans="1:9" ht="12.75">
      <c r="A573" s="211"/>
      <c r="B573" s="234" t="s">
        <v>403</v>
      </c>
      <c r="C573" s="95" t="s">
        <v>543</v>
      </c>
      <c r="D573" s="92">
        <v>45</v>
      </c>
      <c r="E573" s="92" t="s">
        <v>586</v>
      </c>
      <c r="F573" s="36"/>
      <c r="G573" s="319"/>
      <c r="H573" s="127">
        <f t="shared" si="19"/>
        <v>0</v>
      </c>
      <c r="I573" s="53"/>
    </row>
    <row r="574" spans="1:9" ht="12.75">
      <c r="A574" s="211"/>
      <c r="B574" s="234" t="s">
        <v>401</v>
      </c>
      <c r="C574" s="95" t="s">
        <v>542</v>
      </c>
      <c r="D574" s="92">
        <v>20</v>
      </c>
      <c r="E574" s="92" t="s">
        <v>582</v>
      </c>
      <c r="F574" s="36"/>
      <c r="G574" s="319"/>
      <c r="H574" s="127">
        <f t="shared" si="19"/>
        <v>0</v>
      </c>
      <c r="I574" s="53"/>
    </row>
    <row r="575" spans="1:9" ht="12.75">
      <c r="A575" s="211"/>
      <c r="B575" s="234" t="s">
        <v>399</v>
      </c>
      <c r="C575" s="95" t="s">
        <v>541</v>
      </c>
      <c r="D575" s="92">
        <v>4</v>
      </c>
      <c r="E575" s="92" t="s">
        <v>582</v>
      </c>
      <c r="F575" s="36"/>
      <c r="G575" s="319"/>
      <c r="H575" s="127">
        <f t="shared" si="19"/>
        <v>0</v>
      </c>
      <c r="I575" s="53"/>
    </row>
    <row r="576" spans="1:9" ht="12.75">
      <c r="A576" s="211"/>
      <c r="B576" s="234" t="s">
        <v>397</v>
      </c>
      <c r="C576" s="95" t="s">
        <v>540</v>
      </c>
      <c r="D576" s="92">
        <v>7</v>
      </c>
      <c r="E576" s="92" t="s">
        <v>582</v>
      </c>
      <c r="F576" s="36"/>
      <c r="G576" s="319"/>
      <c r="H576" s="127">
        <f t="shared" si="19"/>
        <v>0</v>
      </c>
      <c r="I576" s="53"/>
    </row>
    <row r="577" spans="1:9" ht="12.75">
      <c r="A577" s="211"/>
      <c r="B577" s="234" t="s">
        <v>395</v>
      </c>
      <c r="C577" s="95" t="s">
        <v>539</v>
      </c>
      <c r="D577" s="92">
        <v>20</v>
      </c>
      <c r="E577" s="92" t="s">
        <v>582</v>
      </c>
      <c r="F577" s="36"/>
      <c r="G577" s="319"/>
      <c r="H577" s="127">
        <f t="shared" si="19"/>
        <v>0</v>
      </c>
      <c r="I577" s="53"/>
    </row>
    <row r="578" spans="1:9" ht="12.75">
      <c r="A578" s="211"/>
      <c r="B578" s="234" t="s">
        <v>393</v>
      </c>
      <c r="C578" s="95" t="s">
        <v>538</v>
      </c>
      <c r="D578" s="92">
        <v>27</v>
      </c>
      <c r="E578" s="92" t="s">
        <v>582</v>
      </c>
      <c r="F578" s="36"/>
      <c r="G578" s="319"/>
      <c r="H578" s="127">
        <f t="shared" si="19"/>
        <v>0</v>
      </c>
      <c r="I578" s="53"/>
    </row>
    <row r="579" spans="1:9" ht="12.75">
      <c r="A579" s="211"/>
      <c r="B579" s="234" t="s">
        <v>391</v>
      </c>
      <c r="C579" s="95" t="s">
        <v>537</v>
      </c>
      <c r="D579" s="92">
        <v>6</v>
      </c>
      <c r="E579" s="92" t="s">
        <v>582</v>
      </c>
      <c r="F579" s="36"/>
      <c r="G579" s="319"/>
      <c r="H579" s="127">
        <f t="shared" si="19"/>
        <v>0</v>
      </c>
      <c r="I579" s="53"/>
    </row>
    <row r="580" spans="1:9" ht="12.75">
      <c r="A580" s="211"/>
      <c r="B580" s="234" t="s">
        <v>489</v>
      </c>
      <c r="C580" s="128" t="s">
        <v>536</v>
      </c>
      <c r="D580" s="98">
        <v>51</v>
      </c>
      <c r="E580" s="98" t="s">
        <v>586</v>
      </c>
      <c r="F580" s="36"/>
      <c r="G580" s="319"/>
      <c r="H580" s="127">
        <f t="shared" si="19"/>
        <v>0</v>
      </c>
      <c r="I580" s="53"/>
    </row>
    <row r="581" spans="1:9" ht="12.75">
      <c r="A581" s="211"/>
      <c r="B581" s="234" t="s">
        <v>487</v>
      </c>
      <c r="C581" s="128" t="s">
        <v>535</v>
      </c>
      <c r="D581" s="98">
        <v>77</v>
      </c>
      <c r="E581" s="98" t="s">
        <v>582</v>
      </c>
      <c r="F581" s="302"/>
      <c r="G581" s="319"/>
      <c r="H581" s="127">
        <f t="shared" si="19"/>
        <v>0</v>
      </c>
      <c r="I581" s="53"/>
    </row>
    <row r="582" spans="1:9" ht="25.5">
      <c r="A582" s="211"/>
      <c r="B582" s="234" t="s">
        <v>485</v>
      </c>
      <c r="C582" s="217" t="s">
        <v>802</v>
      </c>
      <c r="D582" s="238">
        <v>2</v>
      </c>
      <c r="E582" s="238" t="s">
        <v>582</v>
      </c>
      <c r="F582" s="326"/>
      <c r="G582" s="23"/>
      <c r="H582" s="215">
        <f t="shared" si="19"/>
        <v>0</v>
      </c>
      <c r="I582" s="53"/>
    </row>
    <row r="583" spans="1:9" ht="12.75">
      <c r="A583" s="211"/>
      <c r="B583" s="234" t="s">
        <v>484</v>
      </c>
      <c r="C583" s="95" t="s">
        <v>534</v>
      </c>
      <c r="D583" s="92">
        <v>40</v>
      </c>
      <c r="E583" s="98" t="s">
        <v>586</v>
      </c>
      <c r="F583" s="302"/>
      <c r="G583" s="319"/>
      <c r="H583" s="127">
        <f t="shared" si="19"/>
        <v>0</v>
      </c>
      <c r="I583" s="53"/>
    </row>
    <row r="584" spans="1:9" ht="12.75">
      <c r="A584" s="211"/>
      <c r="B584" s="234" t="s">
        <v>482</v>
      </c>
      <c r="C584" s="95" t="s">
        <v>533</v>
      </c>
      <c r="D584" s="92">
        <v>20</v>
      </c>
      <c r="E584" s="98" t="s">
        <v>586</v>
      </c>
      <c r="F584" s="302"/>
      <c r="G584" s="319"/>
      <c r="H584" s="127">
        <f t="shared" si="19"/>
        <v>0</v>
      </c>
      <c r="I584" s="53"/>
    </row>
    <row r="585" spans="1:9" ht="12.75">
      <c r="A585" s="211"/>
      <c r="B585" s="234" t="s">
        <v>480</v>
      </c>
      <c r="C585" s="128" t="s">
        <v>532</v>
      </c>
      <c r="D585" s="98">
        <v>2</v>
      </c>
      <c r="E585" s="98" t="s">
        <v>127</v>
      </c>
      <c r="F585" s="302"/>
      <c r="G585" s="319"/>
      <c r="H585" s="127">
        <f t="shared" si="19"/>
        <v>0</v>
      </c>
      <c r="I585" s="53"/>
    </row>
    <row r="586" spans="1:9" ht="12.75">
      <c r="A586" s="211"/>
      <c r="B586" s="234" t="s">
        <v>478</v>
      </c>
      <c r="C586" s="227" t="s">
        <v>803</v>
      </c>
      <c r="D586" s="92">
        <v>4</v>
      </c>
      <c r="E586" s="92" t="s">
        <v>582</v>
      </c>
      <c r="F586" s="36"/>
      <c r="G586" s="319"/>
      <c r="H586" s="127">
        <f t="shared" si="19"/>
        <v>0</v>
      </c>
      <c r="I586" s="53"/>
    </row>
    <row r="587" spans="1:9" ht="12.75">
      <c r="A587" s="211"/>
      <c r="B587" s="234" t="s">
        <v>804</v>
      </c>
      <c r="C587" s="128" t="s">
        <v>531</v>
      </c>
      <c r="D587" s="98">
        <v>15</v>
      </c>
      <c r="E587" s="98" t="s">
        <v>586</v>
      </c>
      <c r="F587" s="302"/>
      <c r="G587" s="319"/>
      <c r="H587" s="127">
        <f t="shared" si="19"/>
        <v>0</v>
      </c>
      <c r="I587" s="53"/>
    </row>
    <row r="588" spans="1:9" ht="12.75">
      <c r="A588" s="218"/>
      <c r="B588" s="231"/>
      <c r="C588" s="220" t="s">
        <v>738</v>
      </c>
      <c r="D588" s="232"/>
      <c r="E588" s="232"/>
      <c r="F588" s="222">
        <f>SUMPRODUCT(D556:D587,F556:F587)</f>
        <v>0</v>
      </c>
      <c r="G588" s="222">
        <f>SUMPRODUCT(D556:D587,G556:G587)</f>
        <v>0</v>
      </c>
      <c r="H588" s="223">
        <f>SUM(H556:H587)</f>
        <v>0</v>
      </c>
      <c r="I588" s="53"/>
    </row>
    <row r="589" spans="1:9" ht="12.75">
      <c r="A589" s="224"/>
      <c r="B589" s="206" t="s">
        <v>739</v>
      </c>
      <c r="C589" s="207" t="s">
        <v>740</v>
      </c>
      <c r="D589" s="208"/>
      <c r="E589" s="208"/>
      <c r="F589" s="209"/>
      <c r="G589" s="209"/>
      <c r="H589" s="210"/>
      <c r="I589" s="53"/>
    </row>
    <row r="590" spans="1:9" ht="12.75">
      <c r="A590" s="211"/>
      <c r="B590" s="233">
        <v>1</v>
      </c>
      <c r="C590" s="128" t="s">
        <v>552</v>
      </c>
      <c r="D590" s="98">
        <v>1</v>
      </c>
      <c r="E590" s="155" t="s">
        <v>610</v>
      </c>
      <c r="F590" s="302"/>
      <c r="G590" s="302"/>
      <c r="H590" s="127">
        <f aca="true" t="shared" si="20" ref="H590:H595">SUM(F590,G590)*D590</f>
        <v>0</v>
      </c>
      <c r="I590" s="53"/>
    </row>
    <row r="591" spans="1:9" ht="12.75">
      <c r="A591" s="211"/>
      <c r="B591" s="233">
        <v>2</v>
      </c>
      <c r="C591" s="95" t="s">
        <v>551</v>
      </c>
      <c r="D591" s="98">
        <v>1</v>
      </c>
      <c r="E591" s="155" t="s">
        <v>610</v>
      </c>
      <c r="F591" s="302"/>
      <c r="G591" s="302"/>
      <c r="H591" s="127">
        <f t="shared" si="20"/>
        <v>0</v>
      </c>
      <c r="I591" s="53"/>
    </row>
    <row r="592" spans="1:9" ht="12.75">
      <c r="A592" s="211"/>
      <c r="B592" s="233">
        <v>3</v>
      </c>
      <c r="C592" s="95" t="s">
        <v>550</v>
      </c>
      <c r="D592" s="98">
        <v>11</v>
      </c>
      <c r="E592" s="155" t="s">
        <v>548</v>
      </c>
      <c r="F592" s="302"/>
      <c r="G592" s="302"/>
      <c r="H592" s="127">
        <f t="shared" si="20"/>
        <v>0</v>
      </c>
      <c r="I592" s="53"/>
    </row>
    <row r="593" spans="1:9" ht="12.75">
      <c r="A593" s="211"/>
      <c r="B593" s="233">
        <v>4</v>
      </c>
      <c r="C593" s="95" t="s">
        <v>549</v>
      </c>
      <c r="D593" s="98">
        <v>95</v>
      </c>
      <c r="E593" s="155" t="s">
        <v>548</v>
      </c>
      <c r="F593" s="302"/>
      <c r="G593" s="302"/>
      <c r="H593" s="127">
        <f t="shared" si="20"/>
        <v>0</v>
      </c>
      <c r="I593" s="53"/>
    </row>
    <row r="594" spans="1:9" ht="12.75">
      <c r="A594" s="211"/>
      <c r="B594" s="233">
        <v>5</v>
      </c>
      <c r="C594" s="95" t="s">
        <v>547</v>
      </c>
      <c r="D594" s="98">
        <v>70</v>
      </c>
      <c r="E594" s="155" t="s">
        <v>586</v>
      </c>
      <c r="F594" s="302"/>
      <c r="G594" s="302"/>
      <c r="H594" s="127">
        <f t="shared" si="20"/>
        <v>0</v>
      </c>
      <c r="I594" s="53"/>
    </row>
    <row r="595" spans="1:9" ht="12.75">
      <c r="A595" s="211"/>
      <c r="B595" s="233">
        <v>6</v>
      </c>
      <c r="C595" s="95" t="s">
        <v>546</v>
      </c>
      <c r="D595" s="98">
        <v>250</v>
      </c>
      <c r="E595" s="155" t="s">
        <v>586</v>
      </c>
      <c r="F595" s="302"/>
      <c r="G595" s="302"/>
      <c r="H595" s="127">
        <f t="shared" si="20"/>
        <v>0</v>
      </c>
      <c r="I595" s="53"/>
    </row>
    <row r="596" spans="1:9" ht="12" customHeight="1">
      <c r="A596" s="239"/>
      <c r="B596" s="231"/>
      <c r="C596" s="240" t="s">
        <v>741</v>
      </c>
      <c r="D596" s="232"/>
      <c r="E596" s="232"/>
      <c r="F596" s="222">
        <f>SUMPRODUCT(D590:D595,F590:F595)</f>
        <v>0</v>
      </c>
      <c r="G596" s="222">
        <f>SUMPRODUCT(D590:D595,G590:G595)</f>
        <v>0</v>
      </c>
      <c r="H596" s="223">
        <f>SUM(H590:H595)</f>
        <v>0</v>
      </c>
      <c r="I596" s="53"/>
    </row>
    <row r="597" spans="1:9" ht="11.25" customHeight="1">
      <c r="A597" s="200"/>
      <c r="B597" s="241"/>
      <c r="C597" s="242" t="s">
        <v>81</v>
      </c>
      <c r="D597" s="243"/>
      <c r="E597" s="243"/>
      <c r="F597" s="244">
        <f>SUM(F480+F539+F554+F588+F596)</f>
        <v>0</v>
      </c>
      <c r="G597" s="244">
        <f>SUM(G480+G539+G554+G588+G596)</f>
        <v>0</v>
      </c>
      <c r="H597" s="245">
        <f>SUM(H480+H539+H554+H588+H596)</f>
        <v>0</v>
      </c>
      <c r="I597" s="53"/>
    </row>
    <row r="598" spans="1:9" ht="12.75">
      <c r="A598" s="246"/>
      <c r="B598" s="247" t="s">
        <v>80</v>
      </c>
      <c r="C598" s="248" t="s">
        <v>698</v>
      </c>
      <c r="D598" s="249"/>
      <c r="E598" s="250"/>
      <c r="F598" s="250"/>
      <c r="G598" s="250"/>
      <c r="H598" s="251"/>
      <c r="I598" s="53"/>
    </row>
    <row r="599" spans="1:9" ht="12.75">
      <c r="A599" s="252"/>
      <c r="B599" s="253">
        <v>1</v>
      </c>
      <c r="C599" s="254" t="s">
        <v>907</v>
      </c>
      <c r="D599" s="255"/>
      <c r="E599" s="255"/>
      <c r="F599" s="256"/>
      <c r="G599" s="256"/>
      <c r="H599" s="215"/>
      <c r="I599" s="53"/>
    </row>
    <row r="600" spans="1:9" ht="63.75">
      <c r="A600" s="257"/>
      <c r="B600" s="258" t="s">
        <v>573</v>
      </c>
      <c r="C600" s="259" t="s">
        <v>908</v>
      </c>
      <c r="D600" s="255">
        <v>2</v>
      </c>
      <c r="E600" s="255" t="s">
        <v>582</v>
      </c>
      <c r="F600" s="56"/>
      <c r="G600" s="57"/>
      <c r="H600" s="215">
        <f aca="true" t="shared" si="21" ref="H600:H618">SUM(F600,G600)*D600</f>
        <v>0</v>
      </c>
      <c r="I600" s="53"/>
    </row>
    <row r="601" spans="1:9" ht="63.75">
      <c r="A601" s="252"/>
      <c r="B601" s="258" t="s">
        <v>588</v>
      </c>
      <c r="C601" s="259" t="s">
        <v>909</v>
      </c>
      <c r="D601" s="260">
        <v>1</v>
      </c>
      <c r="E601" s="255" t="s">
        <v>582</v>
      </c>
      <c r="F601" s="37"/>
      <c r="G601" s="37"/>
      <c r="H601" s="215">
        <f t="shared" si="21"/>
        <v>0</v>
      </c>
      <c r="I601" s="53"/>
    </row>
    <row r="602" spans="1:9" ht="12.75">
      <c r="A602" s="252"/>
      <c r="B602" s="258" t="s">
        <v>589</v>
      </c>
      <c r="C602" s="51" t="s">
        <v>910</v>
      </c>
      <c r="D602" s="260">
        <v>2</v>
      </c>
      <c r="E602" s="255" t="s">
        <v>548</v>
      </c>
      <c r="F602" s="37"/>
      <c r="G602" s="37"/>
      <c r="H602" s="215">
        <f t="shared" si="21"/>
        <v>0</v>
      </c>
      <c r="I602" s="53"/>
    </row>
    <row r="603" spans="1:9" ht="12.75">
      <c r="A603" s="252"/>
      <c r="B603" s="258" t="s">
        <v>590</v>
      </c>
      <c r="C603" s="51" t="s">
        <v>911</v>
      </c>
      <c r="D603" s="260">
        <v>86</v>
      </c>
      <c r="E603" s="255" t="s">
        <v>586</v>
      </c>
      <c r="F603" s="37"/>
      <c r="G603" s="37"/>
      <c r="H603" s="215">
        <f t="shared" si="21"/>
        <v>0</v>
      </c>
      <c r="I603" s="53"/>
    </row>
    <row r="604" spans="1:9" ht="12.75">
      <c r="A604" s="252"/>
      <c r="B604" s="258" t="s">
        <v>760</v>
      </c>
      <c r="C604" s="261" t="s">
        <v>912</v>
      </c>
      <c r="D604" s="255">
        <v>16</v>
      </c>
      <c r="E604" s="262" t="s">
        <v>586</v>
      </c>
      <c r="F604" s="57"/>
      <c r="G604" s="37"/>
      <c r="H604" s="215">
        <f t="shared" si="21"/>
        <v>0</v>
      </c>
      <c r="I604" s="53"/>
    </row>
    <row r="605" spans="1:9" ht="12.75">
      <c r="A605" s="252"/>
      <c r="B605" s="258" t="s">
        <v>768</v>
      </c>
      <c r="C605" s="51" t="s">
        <v>913</v>
      </c>
      <c r="D605" s="260">
        <v>86</v>
      </c>
      <c r="E605" s="255" t="s">
        <v>586</v>
      </c>
      <c r="F605" s="37"/>
      <c r="G605" s="37"/>
      <c r="H605" s="215">
        <f t="shared" si="21"/>
        <v>0</v>
      </c>
      <c r="I605" s="53"/>
    </row>
    <row r="606" spans="1:9" ht="12.75">
      <c r="A606" s="252"/>
      <c r="B606" s="258" t="s">
        <v>780</v>
      </c>
      <c r="C606" s="51" t="s">
        <v>914</v>
      </c>
      <c r="D606" s="260">
        <v>16</v>
      </c>
      <c r="E606" s="255" t="s">
        <v>586</v>
      </c>
      <c r="F606" s="37"/>
      <c r="G606" s="37"/>
      <c r="H606" s="215">
        <f t="shared" si="21"/>
        <v>0</v>
      </c>
      <c r="I606" s="53"/>
    </row>
    <row r="607" spans="1:9" ht="12.75">
      <c r="A607" s="252"/>
      <c r="B607" s="258" t="s">
        <v>73</v>
      </c>
      <c r="C607" s="263" t="s">
        <v>915</v>
      </c>
      <c r="D607" s="260">
        <v>140</v>
      </c>
      <c r="E607" s="262" t="s">
        <v>586</v>
      </c>
      <c r="F607" s="37"/>
      <c r="G607" s="37"/>
      <c r="H607" s="215">
        <f t="shared" si="21"/>
        <v>0</v>
      </c>
      <c r="I607" s="53"/>
    </row>
    <row r="608" spans="1:9" ht="12.75">
      <c r="A608" s="252"/>
      <c r="B608" s="258" t="s">
        <v>423</v>
      </c>
      <c r="C608" s="263" t="s">
        <v>916</v>
      </c>
      <c r="D608" s="260">
        <v>20</v>
      </c>
      <c r="E608" s="260" t="s">
        <v>586</v>
      </c>
      <c r="F608" s="37"/>
      <c r="G608" s="37"/>
      <c r="H608" s="215">
        <f t="shared" si="21"/>
        <v>0</v>
      </c>
      <c r="I608" s="53"/>
    </row>
    <row r="609" spans="1:9" ht="12.75">
      <c r="A609" s="252"/>
      <c r="B609" s="258" t="s">
        <v>417</v>
      </c>
      <c r="C609" s="263" t="s">
        <v>917</v>
      </c>
      <c r="D609" s="260">
        <v>100</v>
      </c>
      <c r="E609" s="260" t="s">
        <v>586</v>
      </c>
      <c r="F609" s="37"/>
      <c r="G609" s="37"/>
      <c r="H609" s="215">
        <f t="shared" si="21"/>
        <v>0</v>
      </c>
      <c r="I609" s="53"/>
    </row>
    <row r="610" spans="1:9" ht="12.75">
      <c r="A610" s="252"/>
      <c r="B610" s="258" t="s">
        <v>415</v>
      </c>
      <c r="C610" s="263" t="s">
        <v>918</v>
      </c>
      <c r="D610" s="260">
        <v>50</v>
      </c>
      <c r="E610" s="260" t="s">
        <v>586</v>
      </c>
      <c r="F610" s="37"/>
      <c r="G610" s="37"/>
      <c r="H610" s="215">
        <f t="shared" si="21"/>
        <v>0</v>
      </c>
      <c r="I610" s="53"/>
    </row>
    <row r="611" spans="1:9" ht="12.75">
      <c r="A611" s="252"/>
      <c r="B611" s="258" t="s">
        <v>413</v>
      </c>
      <c r="C611" s="263" t="s">
        <v>919</v>
      </c>
      <c r="D611" s="260">
        <v>300</v>
      </c>
      <c r="E611" s="260" t="s">
        <v>586</v>
      </c>
      <c r="F611" s="37"/>
      <c r="G611" s="37"/>
      <c r="H611" s="215">
        <f t="shared" si="21"/>
        <v>0</v>
      </c>
      <c r="I611" s="53"/>
    </row>
    <row r="612" spans="1:9" ht="12.75">
      <c r="A612" s="264"/>
      <c r="B612" s="258" t="s">
        <v>411</v>
      </c>
      <c r="C612" s="263" t="s">
        <v>920</v>
      </c>
      <c r="D612" s="24">
        <v>50</v>
      </c>
      <c r="E612" s="265" t="s">
        <v>586</v>
      </c>
      <c r="F612" s="327"/>
      <c r="G612" s="327"/>
      <c r="H612" s="215">
        <f t="shared" si="21"/>
        <v>0</v>
      </c>
      <c r="I612" s="53"/>
    </row>
    <row r="613" spans="1:9" ht="12.75">
      <c r="A613" s="264"/>
      <c r="B613" s="258" t="s">
        <v>409</v>
      </c>
      <c r="C613" s="263" t="s">
        <v>921</v>
      </c>
      <c r="D613" s="24">
        <v>21</v>
      </c>
      <c r="E613" s="265" t="s">
        <v>586</v>
      </c>
      <c r="F613" s="327"/>
      <c r="G613" s="327"/>
      <c r="H613" s="215">
        <f t="shared" si="21"/>
        <v>0</v>
      </c>
      <c r="I613" s="53"/>
    </row>
    <row r="614" spans="1:9" ht="12.75">
      <c r="A614" s="264"/>
      <c r="B614" s="258" t="s">
        <v>407</v>
      </c>
      <c r="C614" s="263" t="s">
        <v>922</v>
      </c>
      <c r="D614" s="24">
        <v>20</v>
      </c>
      <c r="E614" s="265" t="s">
        <v>586</v>
      </c>
      <c r="F614" s="327"/>
      <c r="G614" s="327"/>
      <c r="H614" s="215">
        <f t="shared" si="21"/>
        <v>0</v>
      </c>
      <c r="I614" s="53"/>
    </row>
    <row r="615" spans="1:9" ht="12.75">
      <c r="A615" s="264"/>
      <c r="B615" s="258" t="s">
        <v>405</v>
      </c>
      <c r="C615" s="266" t="s">
        <v>923</v>
      </c>
      <c r="D615" s="24">
        <v>8</v>
      </c>
      <c r="E615" s="265" t="s">
        <v>586</v>
      </c>
      <c r="F615" s="327"/>
      <c r="G615" s="327"/>
      <c r="H615" s="215">
        <f t="shared" si="21"/>
        <v>0</v>
      </c>
      <c r="I615" s="53"/>
    </row>
    <row r="616" spans="1:9" ht="12.75">
      <c r="A616" s="264"/>
      <c r="B616" s="258" t="s">
        <v>403</v>
      </c>
      <c r="C616" s="266" t="s">
        <v>924</v>
      </c>
      <c r="D616" s="24">
        <v>55</v>
      </c>
      <c r="E616" s="114" t="s">
        <v>127</v>
      </c>
      <c r="F616" s="327"/>
      <c r="G616" s="327"/>
      <c r="H616" s="215">
        <f t="shared" si="21"/>
        <v>0</v>
      </c>
      <c r="I616" s="53"/>
    </row>
    <row r="617" spans="1:9" ht="13.5" customHeight="1">
      <c r="A617" s="264"/>
      <c r="B617" s="258" t="s">
        <v>401</v>
      </c>
      <c r="C617" s="263" t="s">
        <v>925</v>
      </c>
      <c r="D617" s="24">
        <v>1</v>
      </c>
      <c r="E617" s="260" t="s">
        <v>926</v>
      </c>
      <c r="F617" s="327"/>
      <c r="G617" s="327"/>
      <c r="H617" s="215">
        <f t="shared" si="21"/>
        <v>0</v>
      </c>
      <c r="I617" s="53"/>
    </row>
    <row r="618" spans="1:9" ht="12.75">
      <c r="A618" s="264"/>
      <c r="B618" s="258" t="s">
        <v>399</v>
      </c>
      <c r="C618" s="263" t="s">
        <v>927</v>
      </c>
      <c r="D618" s="24">
        <v>1</v>
      </c>
      <c r="E618" s="260" t="s">
        <v>926</v>
      </c>
      <c r="F618" s="327"/>
      <c r="G618" s="327"/>
      <c r="H618" s="215">
        <f t="shared" si="21"/>
        <v>0</v>
      </c>
      <c r="I618" s="53"/>
    </row>
    <row r="619" spans="1:9" ht="12.75">
      <c r="A619" s="264"/>
      <c r="B619" s="267">
        <v>2</v>
      </c>
      <c r="C619" s="268" t="s">
        <v>928</v>
      </c>
      <c r="D619" s="269"/>
      <c r="E619" s="270"/>
      <c r="F619" s="271"/>
      <c r="G619" s="271"/>
      <c r="H619" s="272"/>
      <c r="I619" s="53"/>
    </row>
    <row r="620" spans="1:9" ht="12.75">
      <c r="A620" s="252"/>
      <c r="B620" s="258" t="s">
        <v>587</v>
      </c>
      <c r="C620" s="51" t="s">
        <v>929</v>
      </c>
      <c r="D620" s="24">
        <v>3</v>
      </c>
      <c r="E620" s="260" t="s">
        <v>548</v>
      </c>
      <c r="F620" s="37"/>
      <c r="G620" s="37"/>
      <c r="H620" s="215">
        <f>SUM(F620,G620)*D620</f>
        <v>0</v>
      </c>
      <c r="I620" s="53"/>
    </row>
    <row r="621" spans="1:9" ht="25.5">
      <c r="A621" s="252"/>
      <c r="B621" s="258" t="s">
        <v>591</v>
      </c>
      <c r="C621" s="132" t="s">
        <v>954</v>
      </c>
      <c r="D621" s="24">
        <v>150</v>
      </c>
      <c r="E621" s="24" t="s">
        <v>127</v>
      </c>
      <c r="F621" s="18"/>
      <c r="G621" s="37"/>
      <c r="H621" s="215">
        <f>SUM(F621,G621)*D621</f>
        <v>0</v>
      </c>
      <c r="I621" s="53"/>
    </row>
    <row r="622" spans="1:9" ht="25.5">
      <c r="A622" s="252"/>
      <c r="B622" s="258" t="s">
        <v>595</v>
      </c>
      <c r="C622" s="132" t="s">
        <v>930</v>
      </c>
      <c r="D622" s="24">
        <v>360</v>
      </c>
      <c r="E622" s="24" t="s">
        <v>127</v>
      </c>
      <c r="F622" s="18"/>
      <c r="G622" s="37"/>
      <c r="H622" s="215">
        <f aca="true" t="shared" si="22" ref="H622:H636">SUM(F622,G622)*D622</f>
        <v>0</v>
      </c>
      <c r="I622" s="53"/>
    </row>
    <row r="623" spans="1:9" ht="12.75">
      <c r="A623" s="252"/>
      <c r="B623" s="258" t="s">
        <v>662</v>
      </c>
      <c r="C623" s="132" t="s">
        <v>931</v>
      </c>
      <c r="D623" s="24">
        <v>20</v>
      </c>
      <c r="E623" s="24" t="s">
        <v>127</v>
      </c>
      <c r="F623" s="18"/>
      <c r="G623" s="37"/>
      <c r="H623" s="215">
        <f t="shared" si="22"/>
        <v>0</v>
      </c>
      <c r="I623" s="53"/>
    </row>
    <row r="624" spans="1:9" ht="12.75">
      <c r="A624" s="252"/>
      <c r="B624" s="258" t="s">
        <v>695</v>
      </c>
      <c r="C624" s="132" t="s">
        <v>932</v>
      </c>
      <c r="D624" s="24">
        <v>1</v>
      </c>
      <c r="E624" s="24" t="s">
        <v>933</v>
      </c>
      <c r="F624" s="18"/>
      <c r="G624" s="37"/>
      <c r="H624" s="215">
        <f t="shared" si="22"/>
        <v>0</v>
      </c>
      <c r="I624" s="53"/>
    </row>
    <row r="625" spans="1:9" ht="25.5">
      <c r="A625" s="252"/>
      <c r="B625" s="258" t="s">
        <v>696</v>
      </c>
      <c r="C625" s="132" t="s">
        <v>934</v>
      </c>
      <c r="D625" s="24">
        <v>120</v>
      </c>
      <c r="E625" s="24" t="s">
        <v>586</v>
      </c>
      <c r="F625" s="18"/>
      <c r="G625" s="37"/>
      <c r="H625" s="215">
        <f t="shared" si="22"/>
        <v>0</v>
      </c>
      <c r="I625" s="53"/>
    </row>
    <row r="626" spans="1:9" ht="12.75">
      <c r="A626" s="252"/>
      <c r="B626" s="258" t="s">
        <v>57</v>
      </c>
      <c r="C626" s="132" t="s">
        <v>935</v>
      </c>
      <c r="D626" s="24">
        <v>100</v>
      </c>
      <c r="E626" s="24" t="s">
        <v>586</v>
      </c>
      <c r="F626" s="18"/>
      <c r="G626" s="37"/>
      <c r="H626" s="215">
        <f t="shared" si="22"/>
        <v>0</v>
      </c>
      <c r="I626" s="53"/>
    </row>
    <row r="627" spans="1:9" ht="12.75">
      <c r="A627" s="252"/>
      <c r="B627" s="258" t="s">
        <v>58</v>
      </c>
      <c r="C627" s="132" t="s">
        <v>936</v>
      </c>
      <c r="D627" s="24">
        <v>6</v>
      </c>
      <c r="E627" s="24" t="s">
        <v>548</v>
      </c>
      <c r="F627" s="18"/>
      <c r="G627" s="37"/>
      <c r="H627" s="215">
        <f t="shared" si="22"/>
        <v>0</v>
      </c>
      <c r="I627" s="53"/>
    </row>
    <row r="628" spans="1:9" ht="12.75">
      <c r="A628" s="252"/>
      <c r="B628" s="258" t="s">
        <v>176</v>
      </c>
      <c r="C628" s="132" t="s">
        <v>937</v>
      </c>
      <c r="D628" s="24">
        <v>10</v>
      </c>
      <c r="E628" s="24" t="s">
        <v>548</v>
      </c>
      <c r="F628" s="18"/>
      <c r="G628" s="37"/>
      <c r="H628" s="215">
        <f t="shared" si="22"/>
        <v>0</v>
      </c>
      <c r="I628" s="53"/>
    </row>
    <row r="629" spans="1:9" ht="12.75">
      <c r="A629" s="252"/>
      <c r="B629" s="258" t="s">
        <v>381</v>
      </c>
      <c r="C629" s="132" t="s">
        <v>938</v>
      </c>
      <c r="D629" s="24">
        <v>2</v>
      </c>
      <c r="E629" s="24" t="s">
        <v>548</v>
      </c>
      <c r="F629" s="18"/>
      <c r="G629" s="37"/>
      <c r="H629" s="215">
        <f t="shared" si="22"/>
        <v>0</v>
      </c>
      <c r="I629" s="53"/>
    </row>
    <row r="630" spans="1:9" ht="12.75">
      <c r="A630" s="252"/>
      <c r="B630" s="258" t="s">
        <v>379</v>
      </c>
      <c r="C630" s="132" t="s">
        <v>939</v>
      </c>
      <c r="D630" s="24">
        <v>37</v>
      </c>
      <c r="E630" s="24" t="s">
        <v>548</v>
      </c>
      <c r="F630" s="18"/>
      <c r="G630" s="37"/>
      <c r="H630" s="215">
        <f t="shared" si="22"/>
        <v>0</v>
      </c>
      <c r="I630" s="53"/>
    </row>
    <row r="631" spans="1:9" ht="12.75">
      <c r="A631" s="252"/>
      <c r="B631" s="258" t="s">
        <v>373</v>
      </c>
      <c r="C631" s="132" t="s">
        <v>940</v>
      </c>
      <c r="D631" s="24">
        <v>37</v>
      </c>
      <c r="E631" s="24" t="s">
        <v>548</v>
      </c>
      <c r="F631" s="18"/>
      <c r="G631" s="37"/>
      <c r="H631" s="215">
        <f t="shared" si="22"/>
        <v>0</v>
      </c>
      <c r="I631" s="53"/>
    </row>
    <row r="632" spans="1:9" ht="12.75">
      <c r="A632" s="252"/>
      <c r="B632" s="258" t="s">
        <v>359</v>
      </c>
      <c r="C632" s="132" t="s">
        <v>941</v>
      </c>
      <c r="D632" s="24">
        <v>37</v>
      </c>
      <c r="E632" s="24" t="s">
        <v>548</v>
      </c>
      <c r="F632" s="18"/>
      <c r="G632" s="37"/>
      <c r="H632" s="215">
        <f t="shared" si="22"/>
        <v>0</v>
      </c>
      <c r="I632" s="53"/>
    </row>
    <row r="633" spans="1:9" ht="12.75">
      <c r="A633" s="252"/>
      <c r="B633" s="258" t="s">
        <v>351</v>
      </c>
      <c r="C633" s="132" t="s">
        <v>942</v>
      </c>
      <c r="D633" s="24">
        <v>360</v>
      </c>
      <c r="E633" s="24" t="s">
        <v>581</v>
      </c>
      <c r="F633" s="18"/>
      <c r="G633" s="37"/>
      <c r="H633" s="215">
        <f t="shared" si="22"/>
        <v>0</v>
      </c>
      <c r="I633" s="53"/>
    </row>
    <row r="634" spans="1:9" ht="12.75">
      <c r="A634" s="252"/>
      <c r="B634" s="258" t="s">
        <v>349</v>
      </c>
      <c r="C634" s="132" t="s">
        <v>943</v>
      </c>
      <c r="D634" s="24">
        <v>1</v>
      </c>
      <c r="E634" s="24" t="s">
        <v>933</v>
      </c>
      <c r="F634" s="18"/>
      <c r="G634" s="37"/>
      <c r="H634" s="215">
        <f t="shared" si="22"/>
        <v>0</v>
      </c>
      <c r="I634" s="53"/>
    </row>
    <row r="635" spans="1:9" ht="12.75">
      <c r="A635" s="252"/>
      <c r="B635" s="267">
        <v>3</v>
      </c>
      <c r="C635" s="268" t="s">
        <v>944</v>
      </c>
      <c r="D635" s="269"/>
      <c r="E635" s="270"/>
      <c r="F635" s="271"/>
      <c r="G635" s="271"/>
      <c r="H635" s="215"/>
      <c r="I635" s="53"/>
    </row>
    <row r="636" spans="1:9" ht="76.5">
      <c r="A636" s="252"/>
      <c r="B636" s="258" t="s">
        <v>599</v>
      </c>
      <c r="C636" s="51" t="s">
        <v>945</v>
      </c>
      <c r="D636" s="24">
        <v>1</v>
      </c>
      <c r="E636" s="260" t="s">
        <v>926</v>
      </c>
      <c r="F636" s="37"/>
      <c r="G636" s="37"/>
      <c r="H636" s="215">
        <f t="shared" si="22"/>
        <v>0</v>
      </c>
      <c r="I636" s="53"/>
    </row>
    <row r="637" spans="1:9" ht="12.75">
      <c r="A637" s="273"/>
      <c r="B637" s="274"/>
      <c r="C637" s="275" t="s">
        <v>699</v>
      </c>
      <c r="D637" s="276"/>
      <c r="E637" s="276"/>
      <c r="F637" s="277">
        <f>SUMPRODUCT(D600:D636,F600:F636)</f>
        <v>0</v>
      </c>
      <c r="G637" s="277">
        <f>SUMPRODUCT(D600:D636,G600:G636)</f>
        <v>0</v>
      </c>
      <c r="H637" s="278">
        <f>SUM(H600:H636)</f>
        <v>0</v>
      </c>
      <c r="I637" s="53"/>
    </row>
    <row r="638" spans="1:9" ht="15" customHeight="1">
      <c r="A638" s="279"/>
      <c r="B638" s="280"/>
      <c r="C638" s="281" t="s">
        <v>955</v>
      </c>
      <c r="D638" s="282"/>
      <c r="E638" s="282"/>
      <c r="F638" s="283">
        <f>F342+F597+F637</f>
        <v>0</v>
      </c>
      <c r="G638" s="283">
        <f>G342+G597+G637</f>
        <v>0</v>
      </c>
      <c r="H638" s="284">
        <f>H342+H597+H637</f>
        <v>0</v>
      </c>
      <c r="I638" s="53"/>
    </row>
    <row r="639" spans="1:9" ht="44.25" customHeight="1">
      <c r="A639" s="58"/>
      <c r="B639" s="59" t="s">
        <v>965</v>
      </c>
      <c r="C639" s="87" t="s">
        <v>984</v>
      </c>
      <c r="D639" s="60">
        <v>5</v>
      </c>
      <c r="E639" s="66" t="s">
        <v>816</v>
      </c>
      <c r="F639" s="61"/>
      <c r="G639" s="61">
        <f>(H638)*(D639*0.01)</f>
        <v>0</v>
      </c>
      <c r="H639" s="62">
        <f>G639</f>
        <v>0</v>
      </c>
      <c r="I639" s="53"/>
    </row>
    <row r="640" spans="1:9" ht="12" customHeight="1">
      <c r="A640" s="40"/>
      <c r="B640" s="41"/>
      <c r="C640" s="42" t="s">
        <v>693</v>
      </c>
      <c r="D640" s="38"/>
      <c r="E640" s="38"/>
      <c r="F640" s="39">
        <f>F638</f>
        <v>0</v>
      </c>
      <c r="G640" s="39">
        <f>SUM(G638:G639)</f>
        <v>0</v>
      </c>
      <c r="H640" s="43">
        <f>SUM(H638:H639)</f>
        <v>0</v>
      </c>
      <c r="I640" s="53"/>
    </row>
    <row r="641" spans="1:9" ht="14.25" customHeight="1">
      <c r="A641" s="285"/>
      <c r="B641" s="286"/>
      <c r="C641" s="343" t="s">
        <v>702</v>
      </c>
      <c r="D641" s="343"/>
      <c r="E641" s="343"/>
      <c r="F641" s="343"/>
      <c r="G641" s="343"/>
      <c r="H641" s="344"/>
      <c r="I641" s="53"/>
    </row>
    <row r="642" spans="1:9" ht="59.25" customHeight="1">
      <c r="A642" s="287"/>
      <c r="B642" s="288"/>
      <c r="C642" s="328" t="s">
        <v>668</v>
      </c>
      <c r="D642" s="329"/>
      <c r="E642" s="329"/>
      <c r="F642" s="329"/>
      <c r="G642" s="329"/>
      <c r="H642" s="330"/>
      <c r="I642" s="53"/>
    </row>
    <row r="643" spans="1:9" ht="24" customHeight="1">
      <c r="A643" s="287"/>
      <c r="B643" s="288"/>
      <c r="C643" s="328" t="s">
        <v>669</v>
      </c>
      <c r="D643" s="329"/>
      <c r="E643" s="329"/>
      <c r="F643" s="329"/>
      <c r="G643" s="329"/>
      <c r="H643" s="330"/>
      <c r="I643" s="53"/>
    </row>
    <row r="644" spans="1:9" ht="27.75" customHeight="1">
      <c r="A644" s="287"/>
      <c r="B644" s="288"/>
      <c r="C644" s="328" t="s">
        <v>670</v>
      </c>
      <c r="D644" s="329"/>
      <c r="E644" s="329"/>
      <c r="F644" s="329"/>
      <c r="G644" s="329"/>
      <c r="H644" s="330"/>
      <c r="I644" s="53"/>
    </row>
    <row r="645" spans="1:9" ht="14.25" customHeight="1">
      <c r="A645" s="287"/>
      <c r="B645" s="288"/>
      <c r="C645" s="328" t="s">
        <v>671</v>
      </c>
      <c r="D645" s="329"/>
      <c r="E645" s="329"/>
      <c r="F645" s="329"/>
      <c r="G645" s="329"/>
      <c r="H645" s="330"/>
      <c r="I645" s="53"/>
    </row>
    <row r="646" spans="1:9" ht="19.5" customHeight="1">
      <c r="A646" s="287"/>
      <c r="B646" s="288"/>
      <c r="C646" s="328" t="s">
        <v>672</v>
      </c>
      <c r="D646" s="329"/>
      <c r="E646" s="329"/>
      <c r="F646" s="329"/>
      <c r="G646" s="329"/>
      <c r="H646" s="330"/>
      <c r="I646" s="53"/>
    </row>
    <row r="647" spans="1:9" ht="39" customHeight="1">
      <c r="A647" s="287"/>
      <c r="B647" s="288"/>
      <c r="C647" s="328" t="s">
        <v>703</v>
      </c>
      <c r="D647" s="329"/>
      <c r="E647" s="329"/>
      <c r="F647" s="329"/>
      <c r="G647" s="329"/>
      <c r="H647" s="330"/>
      <c r="I647" s="53"/>
    </row>
    <row r="648" spans="1:9" ht="24.75" customHeight="1">
      <c r="A648" s="287"/>
      <c r="B648" s="288"/>
      <c r="C648" s="328" t="s">
        <v>673</v>
      </c>
      <c r="D648" s="329"/>
      <c r="E648" s="329"/>
      <c r="F648" s="329"/>
      <c r="G648" s="329"/>
      <c r="H648" s="330"/>
      <c r="I648" s="53"/>
    </row>
    <row r="649" spans="1:9" ht="24" customHeight="1">
      <c r="A649" s="287"/>
      <c r="B649" s="288"/>
      <c r="C649" s="328" t="s">
        <v>674</v>
      </c>
      <c r="D649" s="329"/>
      <c r="E649" s="329"/>
      <c r="F649" s="329"/>
      <c r="G649" s="329"/>
      <c r="H649" s="330"/>
      <c r="I649" s="53"/>
    </row>
    <row r="650" spans="1:9" ht="28.5" customHeight="1">
      <c r="A650" s="287"/>
      <c r="B650" s="288"/>
      <c r="C650" s="328" t="s">
        <v>675</v>
      </c>
      <c r="D650" s="329"/>
      <c r="E650" s="329"/>
      <c r="F650" s="329"/>
      <c r="G650" s="329"/>
      <c r="H650" s="330"/>
      <c r="I650" s="53"/>
    </row>
    <row r="651" spans="1:9" ht="26.25" customHeight="1">
      <c r="A651" s="287"/>
      <c r="B651" s="288"/>
      <c r="C651" s="328" t="s">
        <v>676</v>
      </c>
      <c r="D651" s="329"/>
      <c r="E651" s="329"/>
      <c r="F651" s="329"/>
      <c r="G651" s="329"/>
      <c r="H651" s="330"/>
      <c r="I651" s="53"/>
    </row>
    <row r="652" spans="1:9" ht="26.25" customHeight="1">
      <c r="A652" s="287"/>
      <c r="B652" s="288"/>
      <c r="C652" s="328" t="s">
        <v>677</v>
      </c>
      <c r="D652" s="329"/>
      <c r="E652" s="329"/>
      <c r="F652" s="329"/>
      <c r="G652" s="329"/>
      <c r="H652" s="330"/>
      <c r="I652" s="53"/>
    </row>
    <row r="653" spans="1:9" ht="32.25" customHeight="1">
      <c r="A653" s="287"/>
      <c r="B653" s="288"/>
      <c r="C653" s="328" t="s">
        <v>704</v>
      </c>
      <c r="D653" s="329"/>
      <c r="E653" s="329"/>
      <c r="F653" s="329"/>
      <c r="G653" s="329"/>
      <c r="H653" s="330"/>
      <c r="I653" s="53"/>
    </row>
    <row r="654" spans="1:9" ht="25.5" customHeight="1">
      <c r="A654" s="287"/>
      <c r="B654" s="288"/>
      <c r="C654" s="328" t="s">
        <v>705</v>
      </c>
      <c r="D654" s="329"/>
      <c r="E654" s="329"/>
      <c r="F654" s="329"/>
      <c r="G654" s="329"/>
      <c r="H654" s="330"/>
      <c r="I654" s="53"/>
    </row>
    <row r="655" spans="1:9" ht="25.5" customHeight="1">
      <c r="A655" s="287"/>
      <c r="B655" s="288"/>
      <c r="C655" s="328" t="s">
        <v>706</v>
      </c>
      <c r="D655" s="329"/>
      <c r="E655" s="329"/>
      <c r="F655" s="329"/>
      <c r="G655" s="329"/>
      <c r="H655" s="330"/>
      <c r="I655" s="53"/>
    </row>
    <row r="656" spans="1:9" ht="27.75" customHeight="1">
      <c r="A656" s="287"/>
      <c r="B656" s="289"/>
      <c r="C656" s="328" t="s">
        <v>707</v>
      </c>
      <c r="D656" s="329"/>
      <c r="E656" s="329"/>
      <c r="F656" s="329"/>
      <c r="G656" s="329"/>
      <c r="H656" s="330"/>
      <c r="I656" s="53"/>
    </row>
    <row r="657" spans="1:9" ht="45" customHeight="1">
      <c r="A657" s="287"/>
      <c r="B657" s="289"/>
      <c r="C657" s="328" t="s">
        <v>708</v>
      </c>
      <c r="D657" s="329"/>
      <c r="E657" s="329"/>
      <c r="F657" s="329"/>
      <c r="G657" s="329"/>
      <c r="H657" s="330"/>
      <c r="I657" s="53"/>
    </row>
    <row r="658" spans="1:9" ht="30" customHeight="1">
      <c r="A658" s="287"/>
      <c r="B658" s="289"/>
      <c r="C658" s="328" t="s">
        <v>728</v>
      </c>
      <c r="D658" s="329"/>
      <c r="E658" s="329"/>
      <c r="F658" s="329"/>
      <c r="G658" s="329"/>
      <c r="H658" s="330"/>
      <c r="I658" s="53"/>
    </row>
    <row r="659" spans="1:9" ht="29.25" customHeight="1">
      <c r="A659" s="287"/>
      <c r="B659" s="289"/>
      <c r="C659" s="328" t="s">
        <v>956</v>
      </c>
      <c r="D659" s="329"/>
      <c r="E659" s="329"/>
      <c r="F659" s="329"/>
      <c r="G659" s="329"/>
      <c r="H659" s="330"/>
      <c r="I659" s="53"/>
    </row>
    <row r="660" spans="1:9" ht="22.5" customHeight="1">
      <c r="A660" s="287"/>
      <c r="B660" s="289"/>
      <c r="C660" s="328" t="s">
        <v>957</v>
      </c>
      <c r="D660" s="329"/>
      <c r="E660" s="329"/>
      <c r="F660" s="329"/>
      <c r="G660" s="329"/>
      <c r="H660" s="330"/>
      <c r="I660" s="53"/>
    </row>
    <row r="661" spans="1:9" ht="12.75">
      <c r="A661" s="287"/>
      <c r="B661" s="289"/>
      <c r="C661" s="328" t="s">
        <v>958</v>
      </c>
      <c r="D661" s="329"/>
      <c r="E661" s="329"/>
      <c r="F661" s="329"/>
      <c r="G661" s="329"/>
      <c r="H661" s="330"/>
      <c r="I661" s="53"/>
    </row>
    <row r="662" spans="1:8" ht="21.75" customHeight="1">
      <c r="A662" s="287"/>
      <c r="B662" s="289"/>
      <c r="C662" s="328" t="s">
        <v>959</v>
      </c>
      <c r="D662" s="329"/>
      <c r="E662" s="329"/>
      <c r="F662" s="329"/>
      <c r="G662" s="329"/>
      <c r="H662" s="330"/>
    </row>
    <row r="663" spans="1:8" ht="12.75">
      <c r="A663" s="287"/>
      <c r="B663" s="289"/>
      <c r="C663" s="328" t="s">
        <v>960</v>
      </c>
      <c r="D663" s="329"/>
      <c r="E663" s="329"/>
      <c r="F663" s="329"/>
      <c r="G663" s="329"/>
      <c r="H663" s="330"/>
    </row>
    <row r="664" spans="1:8" ht="25.5" customHeight="1">
      <c r="A664" s="287"/>
      <c r="B664" s="289"/>
      <c r="C664" s="328" t="s">
        <v>961</v>
      </c>
      <c r="D664" s="329"/>
      <c r="E664" s="329"/>
      <c r="F664" s="329"/>
      <c r="G664" s="329"/>
      <c r="H664" s="330"/>
    </row>
    <row r="665" spans="1:8" ht="29.25" customHeight="1">
      <c r="A665" s="287"/>
      <c r="B665" s="289"/>
      <c r="C665" s="328" t="s">
        <v>962</v>
      </c>
      <c r="D665" s="329"/>
      <c r="E665" s="329"/>
      <c r="F665" s="329"/>
      <c r="G665" s="329"/>
      <c r="H665" s="330"/>
    </row>
    <row r="666" spans="1:8" ht="30" customHeight="1">
      <c r="A666" s="287"/>
      <c r="B666" s="289"/>
      <c r="C666" s="328" t="s">
        <v>963</v>
      </c>
      <c r="D666" s="329"/>
      <c r="E666" s="329"/>
      <c r="F666" s="329"/>
      <c r="G666" s="329"/>
      <c r="H666" s="330"/>
    </row>
    <row r="667" spans="1:8" ht="30" customHeight="1">
      <c r="A667" s="290"/>
      <c r="B667" s="291"/>
      <c r="C667" s="331" t="s">
        <v>709</v>
      </c>
      <c r="D667" s="332"/>
      <c r="E667" s="332"/>
      <c r="F667" s="332"/>
      <c r="G667" s="332"/>
      <c r="H667" s="333"/>
    </row>
    <row r="668" spans="1:8" ht="28.5" customHeight="1">
      <c r="A668" s="287"/>
      <c r="B668" s="292"/>
      <c r="C668" s="328" t="s">
        <v>678</v>
      </c>
      <c r="D668" s="329"/>
      <c r="E668" s="329"/>
      <c r="F668" s="329"/>
      <c r="G668" s="329"/>
      <c r="H668" s="330"/>
    </row>
    <row r="669" spans="1:8" ht="27" customHeight="1">
      <c r="A669" s="287"/>
      <c r="B669" s="292"/>
      <c r="C669" s="328" t="s">
        <v>679</v>
      </c>
      <c r="D669" s="329"/>
      <c r="E669" s="329"/>
      <c r="F669" s="329"/>
      <c r="G669" s="329"/>
      <c r="H669" s="330"/>
    </row>
    <row r="670" spans="1:8" ht="24" customHeight="1">
      <c r="A670" s="287"/>
      <c r="B670" s="292"/>
      <c r="C670" s="328" t="s">
        <v>680</v>
      </c>
      <c r="D670" s="329"/>
      <c r="E670" s="329"/>
      <c r="F670" s="329"/>
      <c r="G670" s="329"/>
      <c r="H670" s="330"/>
    </row>
    <row r="671" spans="1:8" ht="25.5" customHeight="1">
      <c r="A671" s="287"/>
      <c r="B671" s="292"/>
      <c r="C671" s="328" t="s">
        <v>681</v>
      </c>
      <c r="D671" s="329"/>
      <c r="E671" s="329"/>
      <c r="F671" s="329"/>
      <c r="G671" s="329"/>
      <c r="H671" s="330"/>
    </row>
    <row r="672" spans="1:8" ht="27" customHeight="1">
      <c r="A672" s="293"/>
      <c r="B672" s="294"/>
      <c r="C672" s="328" t="s">
        <v>964</v>
      </c>
      <c r="D672" s="329"/>
      <c r="E672" s="329"/>
      <c r="F672" s="329"/>
      <c r="G672" s="329"/>
      <c r="H672" s="330"/>
    </row>
    <row r="673" spans="1:8" ht="13.5" thickBot="1">
      <c r="A673" s="295"/>
      <c r="B673" s="296"/>
      <c r="C673" s="297" t="s">
        <v>693</v>
      </c>
      <c r="D673" s="298"/>
      <c r="E673" s="296"/>
      <c r="F673" s="299">
        <f>F640</f>
        <v>0</v>
      </c>
      <c r="G673" s="299">
        <f>G640</f>
        <v>0</v>
      </c>
      <c r="H673" s="300">
        <f>H640</f>
        <v>0</v>
      </c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</sheetData>
  <sheetProtection password="C690" sheet="1"/>
  <mergeCells count="46">
    <mergeCell ref="A6:H6"/>
    <mergeCell ref="A1:H1"/>
    <mergeCell ref="C641:H641"/>
    <mergeCell ref="A2:H2"/>
    <mergeCell ref="A3:H3"/>
    <mergeCell ref="A4:H4"/>
    <mergeCell ref="A5:H5"/>
    <mergeCell ref="A7:H7"/>
    <mergeCell ref="A8:A9"/>
    <mergeCell ref="F8:G8"/>
    <mergeCell ref="H8:H9"/>
    <mergeCell ref="B8:B9"/>
    <mergeCell ref="C8:C9"/>
    <mergeCell ref="D8:D9"/>
    <mergeCell ref="E8:E9"/>
    <mergeCell ref="C642:H642"/>
    <mergeCell ref="C643:H643"/>
    <mergeCell ref="C644:H644"/>
    <mergeCell ref="C645:H645"/>
    <mergeCell ref="C646:H646"/>
    <mergeCell ref="C647:H647"/>
    <mergeCell ref="C648:H648"/>
    <mergeCell ref="C660:H660"/>
    <mergeCell ref="C649:H649"/>
    <mergeCell ref="C650:H650"/>
    <mergeCell ref="C651:H651"/>
    <mergeCell ref="C652:H652"/>
    <mergeCell ref="C653:H653"/>
    <mergeCell ref="C654:H654"/>
    <mergeCell ref="C672:H672"/>
    <mergeCell ref="C666:H666"/>
    <mergeCell ref="C667:H667"/>
    <mergeCell ref="C668:H668"/>
    <mergeCell ref="C669:H669"/>
    <mergeCell ref="C655:H655"/>
    <mergeCell ref="C656:H656"/>
    <mergeCell ref="C657:H657"/>
    <mergeCell ref="C658:H658"/>
    <mergeCell ref="C659:H659"/>
    <mergeCell ref="C670:H670"/>
    <mergeCell ref="C671:H671"/>
    <mergeCell ref="C661:H661"/>
    <mergeCell ref="C662:H662"/>
    <mergeCell ref="C663:H663"/>
    <mergeCell ref="C664:H664"/>
    <mergeCell ref="C665:H665"/>
  </mergeCells>
  <printOptions horizontalCentered="1"/>
  <pageMargins left="0.2" right="0.47" top="1.220472440944882" bottom="0.7480314960629921" header="0.31496062992125984" footer="0.5118110236220472"/>
  <pageSetup horizontalDpi="600" verticalDpi="600" orientation="landscape" scale="80" r:id="rId3"/>
  <headerFooter alignWithMargins="0">
    <oddHeader>&amp;L&amp;"MS Sans Serif,Negrito"&amp;12&amp;G
&amp;"Arial,Normal"&amp;9UNIDADE DE ENGENHARIA
Gerência de Projetos e Obras Civis
&amp;R&amp;"MS Sans Serif,Negrito"&amp;8FOLHA &amp;P/&amp;N
AGÊNCIA    Nº PLANILHA
AG. RIO DE JANEIRO/ RJ</oddHeader>
    <oddFooter>&amp;CPágina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Andre</dc:creator>
  <cp:keywords/>
  <dc:description/>
  <cp:lastModifiedBy>Jose Helio Rodrigues Cifuentes</cp:lastModifiedBy>
  <cp:lastPrinted>2016-06-01T13:05:42Z</cp:lastPrinted>
  <dcterms:created xsi:type="dcterms:W3CDTF">2000-05-25T11:19:14Z</dcterms:created>
  <dcterms:modified xsi:type="dcterms:W3CDTF">2016-06-08T19:34:05Z</dcterms:modified>
  <cp:category/>
  <cp:version/>
  <cp:contentType/>
  <cp:contentStatus/>
</cp:coreProperties>
</file>